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onb\Documents\My Web Sites\obbs\new forms\"/>
    </mc:Choice>
  </mc:AlternateContent>
  <bookViews>
    <workbookView xWindow="0" yWindow="0" windowWidth="15360" windowHeight="8112"/>
  </bookViews>
  <sheets>
    <sheet name="PM to PM" sheetId="1" r:id="rId1"/>
  </sheets>
  <definedNames>
    <definedName name="_xlnm.Print_Area" localSheetId="0">'PM to PM'!$A$1:$M$60</definedName>
  </definedNames>
  <calcPr calcId="152511"/>
</workbook>
</file>

<file path=xl/calcChain.xml><?xml version="1.0" encoding="utf-8"?>
<calcChain xmlns="http://schemas.openxmlformats.org/spreadsheetml/2006/main">
  <c r="B56" i="1" l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J42" i="1"/>
  <c r="H42" i="1"/>
  <c r="G42" i="1"/>
  <c r="F42" i="1"/>
  <c r="E42" i="1"/>
  <c r="B42" i="1"/>
  <c r="L41" i="1"/>
  <c r="K41" i="1"/>
  <c r="J41" i="1"/>
  <c r="I41" i="1"/>
  <c r="H41" i="1"/>
  <c r="G41" i="1"/>
  <c r="F41" i="1"/>
  <c r="E41" i="1"/>
  <c r="J23" i="1"/>
  <c r="E57" i="1" s="1"/>
  <c r="C23" i="1"/>
  <c r="B57" i="1" s="1"/>
  <c r="J21" i="1"/>
  <c r="E56" i="1" s="1"/>
  <c r="M5" i="1"/>
  <c r="E58" i="1" l="1"/>
  <c r="C27" i="1"/>
  <c r="J36" i="1" s="1"/>
  <c r="J24" i="1"/>
  <c r="C24" i="1"/>
  <c r="C29" i="1"/>
  <c r="C28" i="1"/>
  <c r="H35" i="1" l="1"/>
  <c r="B58" i="1"/>
  <c r="G36" i="1"/>
  <c r="G35" i="1"/>
  <c r="J35" i="1"/>
  <c r="F36" i="1"/>
  <c r="B36" i="1"/>
  <c r="B37" i="1" s="1"/>
  <c r="B38" i="1" s="1"/>
  <c r="K35" i="1"/>
  <c r="E35" i="1"/>
  <c r="D27" i="1"/>
  <c r="I35" i="1" s="1"/>
  <c r="E36" i="1"/>
  <c r="P13" i="1"/>
  <c r="P14" i="1" s="1"/>
  <c r="F35" i="1"/>
  <c r="H36" i="1"/>
  <c r="L35" i="1"/>
  <c r="B43" i="1"/>
  <c r="B44" i="1"/>
  <c r="B48" i="1"/>
  <c r="B49" i="1" s="1"/>
  <c r="B50" i="1" s="1"/>
  <c r="P17" i="1" l="1"/>
  <c r="P18" i="1" s="1"/>
  <c r="P19" i="1" s="1"/>
  <c r="P15" i="1"/>
  <c r="P23" i="1"/>
  <c r="E59" i="1"/>
  <c r="E60" i="1" s="1"/>
  <c r="B59" i="1"/>
  <c r="B60" i="1" s="1"/>
  <c r="P22" i="1"/>
</calcChain>
</file>

<file path=xl/sharedStrings.xml><?xml version="1.0" encoding="utf-8"?>
<sst xmlns="http://schemas.openxmlformats.org/spreadsheetml/2006/main" count="115" uniqueCount="51">
  <si>
    <t>PM to PM Form
Reallocation Description:</t>
  </si>
  <si>
    <t>ENTERED BY:</t>
  </si>
  <si>
    <t>PH:</t>
  </si>
  <si>
    <t>ADDRESS:</t>
  </si>
  <si>
    <t>DATE:</t>
  </si>
  <si>
    <t>From:</t>
  </si>
  <si>
    <t>To:</t>
  </si>
  <si>
    <t>Position No.</t>
  </si>
  <si>
    <t>Last Name</t>
  </si>
  <si>
    <t>First Name</t>
  </si>
  <si>
    <t>EMPLID</t>
  </si>
  <si>
    <t>PeopleSoft Chartfields:</t>
  </si>
  <si>
    <t>PeopleSoft Chartfields</t>
  </si>
  <si>
    <t>Return Benefit Savings</t>
  </si>
  <si>
    <t>Position</t>
  </si>
  <si>
    <t>Acct ID</t>
  </si>
  <si>
    <t xml:space="preserve">Dept </t>
  </si>
  <si>
    <t>Acct</t>
  </si>
  <si>
    <t>Class</t>
  </si>
  <si>
    <t>Dept ID</t>
  </si>
  <si>
    <t>Comp</t>
  </si>
  <si>
    <t>Account</t>
  </si>
  <si>
    <t>Fringe</t>
  </si>
  <si>
    <t>To</t>
  </si>
  <si>
    <t>Fund</t>
  </si>
  <si>
    <t>External 70400:</t>
  </si>
  <si>
    <t>Program</t>
  </si>
  <si>
    <t>From</t>
  </si>
  <si>
    <t>Project</t>
  </si>
  <si>
    <t>10 digit Acct ID</t>
  </si>
  <si>
    <t>Amount to be Transferred:</t>
  </si>
  <si>
    <t>From Total</t>
  </si>
  <si>
    <t>Corresponding Benefit Rate:</t>
  </si>
  <si>
    <t>Corresponding Benefit Amt:</t>
  </si>
  <si>
    <t>Comp+Fringe</t>
  </si>
  <si>
    <t>Benefit Returned to Central:</t>
  </si>
  <si>
    <t>Benefit Shortage from Central:</t>
  </si>
  <si>
    <t>Benefit Shortage from Department:</t>
  </si>
  <si>
    <t>Position #</t>
  </si>
  <si>
    <t>Dept</t>
  </si>
  <si>
    <t>Prog</t>
  </si>
  <si>
    <t>Proj</t>
  </si>
  <si>
    <t>Total:</t>
  </si>
  <si>
    <t>Position to Position:</t>
  </si>
  <si>
    <t>CheckOFF:</t>
  </si>
  <si>
    <t>Includes Benefit Return to Central:</t>
  </si>
  <si>
    <t>Excludes Benefit Return to Central:</t>
  </si>
  <si>
    <t>From Comp</t>
  </si>
  <si>
    <t>From Fringe</t>
  </si>
  <si>
    <t>Input Total:</t>
  </si>
  <si>
    <t>rev. 9/03/15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</si>
</sst>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0000"/>
    <numFmt numFmtId="166" formatCode="00000"/>
    <numFmt numFmtId="167" formatCode="00"/>
  </numFmts>
  <fonts count="1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/>
      <sz val="11"/>
      <name val="Times New Roman"/>
      <family val="1"/>
    </font>
    <font>
      <b/>
      <u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 applyProtection="1"/>
    <xf numFmtId="40" fontId="4" fillId="0" borderId="0" xfId="0" applyNumberFormat="1" applyFont="1" applyAlignment="1" applyProtection="1">
      <alignment horizontal="right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Protection="1"/>
    <xf numFmtId="40" fontId="6" fillId="0" borderId="0" xfId="0" applyNumberFormat="1" applyFont="1" applyAlignment="1" applyProtection="1">
      <alignment horizontal="right"/>
    </xf>
    <xf numFmtId="0" fontId="10" fillId="0" borderId="0" xfId="0" applyFont="1" applyProtection="1"/>
    <xf numFmtId="40" fontId="10" fillId="0" borderId="0" xfId="0" applyNumberFormat="1" applyFont="1" applyAlignment="1" applyProtection="1">
      <alignment horizontal="right"/>
    </xf>
    <xf numFmtId="164" fontId="10" fillId="2" borderId="14" xfId="0" applyNumberFormat="1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165" fontId="10" fillId="2" borderId="1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11" fillId="0" borderId="0" xfId="0" applyFont="1" applyProtection="1"/>
    <xf numFmtId="164" fontId="10" fillId="0" borderId="0" xfId="0" applyNumberFormat="1" applyFont="1" applyProtection="1"/>
    <xf numFmtId="165" fontId="10" fillId="0" borderId="0" xfId="0" applyNumberFormat="1" applyFont="1" applyProtection="1"/>
    <xf numFmtId="166" fontId="10" fillId="2" borderId="14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Protection="1"/>
    <xf numFmtId="49" fontId="10" fillId="2" borderId="14" xfId="0" applyNumberFormat="1" applyFont="1" applyFill="1" applyBorder="1" applyAlignment="1" applyProtection="1">
      <alignment horizontal="left"/>
      <protection locked="0"/>
    </xf>
    <xf numFmtId="167" fontId="10" fillId="2" borderId="14" xfId="0" applyNumberFormat="1" applyFont="1" applyFill="1" applyBorder="1" applyAlignment="1" applyProtection="1">
      <alignment horizontal="left"/>
      <protection locked="0"/>
    </xf>
    <xf numFmtId="4" fontId="2" fillId="2" borderId="14" xfId="0" applyNumberFormat="1" applyFont="1" applyFill="1" applyBorder="1" applyAlignment="1" applyProtection="1">
      <alignment horizontal="left"/>
      <protection locked="0"/>
    </xf>
    <xf numFmtId="10" fontId="2" fillId="2" borderId="14" xfId="0" applyNumberFormat="1" applyFont="1" applyFill="1" applyBorder="1" applyAlignment="1" applyProtection="1">
      <alignment horizontal="left"/>
      <protection locked="0"/>
    </xf>
    <xf numFmtId="10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0" fontId="11" fillId="0" borderId="0" xfId="0" applyNumberFormat="1" applyFont="1" applyAlignment="1" applyProtection="1">
      <alignment horizontal="right"/>
    </xf>
    <xf numFmtId="40" fontId="4" fillId="0" borderId="0" xfId="0" applyNumberFormat="1" applyFont="1" applyBorder="1" applyAlignment="1" applyProtection="1">
      <alignment horizontal="right"/>
    </xf>
    <xf numFmtId="0" fontId="11" fillId="0" borderId="0" xfId="0" applyFont="1" applyBorder="1" applyProtection="1"/>
    <xf numFmtId="3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</xf>
    <xf numFmtId="40" fontId="12" fillId="0" borderId="0" xfId="0" applyNumberFormat="1" applyFont="1" applyBorder="1" applyAlignment="1" applyProtection="1">
      <alignment horizontal="right"/>
    </xf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6" fillId="0" borderId="21" xfId="0" applyFont="1" applyBorder="1" applyProtection="1"/>
    <xf numFmtId="0" fontId="6" fillId="0" borderId="6" xfId="0" applyFont="1" applyBorder="1" applyProtection="1"/>
    <xf numFmtId="38" fontId="6" fillId="0" borderId="0" xfId="0" applyNumberFormat="1" applyFont="1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5" fontId="10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right"/>
    </xf>
    <xf numFmtId="167" fontId="6" fillId="0" borderId="0" xfId="0" applyNumberFormat="1" applyFont="1" applyBorder="1" applyAlignment="1" applyProtection="1">
      <alignment horizontal="right"/>
    </xf>
    <xf numFmtId="0" fontId="6" fillId="0" borderId="17" xfId="0" applyFont="1" applyBorder="1" applyProtection="1"/>
    <xf numFmtId="38" fontId="10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4" fontId="6" fillId="0" borderId="0" xfId="0" applyNumberFormat="1" applyFont="1" applyBorder="1" applyProtection="1"/>
    <xf numFmtId="0" fontId="10" fillId="0" borderId="0" xfId="0" applyFont="1" applyBorder="1" applyProtection="1"/>
    <xf numFmtId="167" fontId="6" fillId="0" borderId="0" xfId="0" applyNumberFormat="1" applyFont="1" applyBorder="1" applyProtection="1"/>
    <xf numFmtId="40" fontId="6" fillId="0" borderId="0" xfId="0" applyNumberFormat="1" applyFont="1" applyProtection="1"/>
    <xf numFmtId="0" fontId="5" fillId="5" borderId="18" xfId="0" applyFont="1" applyFill="1" applyBorder="1" applyProtection="1"/>
    <xf numFmtId="38" fontId="5" fillId="5" borderId="19" xfId="0" applyNumberFormat="1" applyFont="1" applyFill="1" applyBorder="1" applyProtection="1"/>
    <xf numFmtId="0" fontId="6" fillId="0" borderId="19" xfId="0" applyFont="1" applyBorder="1" applyProtection="1"/>
    <xf numFmtId="164" fontId="6" fillId="0" borderId="19" xfId="0" applyNumberFormat="1" applyFont="1" applyBorder="1" applyProtection="1"/>
    <xf numFmtId="0" fontId="10" fillId="0" borderId="19" xfId="0" applyFont="1" applyBorder="1" applyProtection="1"/>
    <xf numFmtId="167" fontId="6" fillId="0" borderId="19" xfId="0" applyNumberFormat="1" applyFont="1" applyBorder="1" applyProtection="1"/>
    <xf numFmtId="0" fontId="6" fillId="0" borderId="20" xfId="0" applyFont="1" applyBorder="1" applyProtection="1"/>
    <xf numFmtId="0" fontId="2" fillId="0" borderId="2" xfId="0" applyFont="1" applyBorder="1" applyProtection="1"/>
    <xf numFmtId="165" fontId="10" fillId="0" borderId="0" xfId="0" applyNumberFormat="1" applyFont="1" applyBorder="1" applyProtection="1"/>
    <xf numFmtId="166" fontId="6" fillId="0" borderId="0" xfId="0" applyNumberFormat="1" applyFont="1" applyBorder="1" applyProtection="1"/>
    <xf numFmtId="165" fontId="6" fillId="0" borderId="0" xfId="0" applyNumberFormat="1" applyFont="1" applyBorder="1" applyProtection="1"/>
    <xf numFmtId="40" fontId="10" fillId="0" borderId="0" xfId="0" applyNumberFormat="1" applyFont="1" applyBorder="1" applyAlignment="1" applyProtection="1">
      <alignment horizontal="right"/>
    </xf>
    <xf numFmtId="40" fontId="6" fillId="0" borderId="0" xfId="0" applyNumberFormat="1" applyFont="1" applyBorder="1" applyProtection="1"/>
    <xf numFmtId="0" fontId="5" fillId="6" borderId="18" xfId="0" applyFont="1" applyFill="1" applyBorder="1" applyProtection="1"/>
    <xf numFmtId="40" fontId="5" fillId="6" borderId="19" xfId="0" applyNumberFormat="1" applyFont="1" applyFill="1" applyBorder="1" applyProtection="1"/>
    <xf numFmtId="165" fontId="6" fillId="0" borderId="0" xfId="0" applyNumberFormat="1" applyFont="1" applyBorder="1" applyAlignment="1" applyProtection="1">
      <alignment horizontal="right"/>
    </xf>
    <xf numFmtId="38" fontId="6" fillId="0" borderId="0" xfId="0" applyNumberFormat="1" applyFont="1" applyBorder="1" applyAlignment="1" applyProtection="1">
      <alignment horizontal="right"/>
    </xf>
    <xf numFmtId="0" fontId="5" fillId="4" borderId="18" xfId="0" applyFont="1" applyFill="1" applyBorder="1" applyProtection="1"/>
    <xf numFmtId="38" fontId="5" fillId="4" borderId="19" xfId="0" applyNumberFormat="1" applyFont="1" applyFill="1" applyBorder="1" applyProtection="1"/>
    <xf numFmtId="164" fontId="6" fillId="0" borderId="0" xfId="0" applyNumberFormat="1" applyFont="1" applyProtection="1"/>
    <xf numFmtId="167" fontId="6" fillId="0" borderId="0" xfId="0" applyNumberFormat="1" applyFont="1" applyProtection="1"/>
    <xf numFmtId="40" fontId="5" fillId="0" borderId="2" xfId="0" applyNumberFormat="1" applyFont="1" applyBorder="1" applyProtection="1"/>
    <xf numFmtId="164" fontId="5" fillId="0" borderId="2" xfId="0" applyNumberFormat="1" applyFont="1" applyBorder="1" applyProtection="1"/>
    <xf numFmtId="0" fontId="5" fillId="0" borderId="21" xfId="0" applyFont="1" applyBorder="1" applyProtection="1"/>
    <xf numFmtId="0" fontId="5" fillId="0" borderId="6" xfId="0" applyFont="1" applyBorder="1" applyProtection="1"/>
    <xf numFmtId="0" fontId="6" fillId="3" borderId="18" xfId="0" applyFont="1" applyFill="1" applyBorder="1" applyProtection="1"/>
    <xf numFmtId="38" fontId="6" fillId="3" borderId="19" xfId="0" applyNumberFormat="1" applyFont="1" applyFill="1" applyBorder="1" applyProtection="1"/>
    <xf numFmtId="0" fontId="5" fillId="8" borderId="19" xfId="0" applyFont="1" applyFill="1" applyBorder="1" applyProtection="1"/>
    <xf numFmtId="38" fontId="5" fillId="8" borderId="19" xfId="0" applyNumberFormat="1" applyFont="1" applyFill="1" applyBorder="1" applyProtection="1"/>
    <xf numFmtId="164" fontId="13" fillId="0" borderId="0" xfId="0" applyNumberFormat="1" applyFont="1" applyProtection="1"/>
    <xf numFmtId="0" fontId="13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/>
    </xf>
    <xf numFmtId="14" fontId="6" fillId="0" borderId="16" xfId="0" applyNumberFormat="1" applyFont="1" applyBorder="1" applyAlignment="1" applyProtection="1">
      <alignment horizontal="left"/>
    </xf>
    <xf numFmtId="0" fontId="8" fillId="0" borderId="6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7" xfId="0" applyFont="1" applyBorder="1" applyProtection="1"/>
    <xf numFmtId="0" fontId="10" fillId="0" borderId="6" xfId="0" applyFont="1" applyBorder="1" applyProtection="1"/>
    <xf numFmtId="165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7" fontId="10" fillId="0" borderId="0" xfId="0" applyNumberFormat="1" applyFont="1" applyBorder="1" applyAlignment="1" applyProtection="1">
      <alignment horizontal="left"/>
    </xf>
    <xf numFmtId="165" fontId="10" fillId="0" borderId="0" xfId="0" applyNumberFormat="1" applyFont="1" applyBorder="1" applyAlignment="1" applyProtection="1">
      <alignment horizontal="left" vertical="center" wrapText="1"/>
    </xf>
    <xf numFmtId="4" fontId="2" fillId="0" borderId="0" xfId="0" applyNumberFormat="1" applyFont="1" applyBorder="1" applyAlignment="1" applyProtection="1">
      <alignment horizontal="left"/>
    </xf>
    <xf numFmtId="3" fontId="7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10" fillId="0" borderId="0" xfId="0" applyFont="1" applyBorder="1" applyAlignment="1" applyProtection="1"/>
    <xf numFmtId="4" fontId="2" fillId="0" borderId="0" xfId="0" applyNumberFormat="1" applyFont="1" applyBorder="1" applyAlignment="1" applyProtection="1">
      <alignment horizontal="left" vertical="center" wrapText="1"/>
    </xf>
    <xf numFmtId="3" fontId="0" fillId="0" borderId="0" xfId="0" applyNumberFormat="1" applyBorder="1" applyAlignment="1" applyProtection="1">
      <alignment horizontal="left"/>
    </xf>
    <xf numFmtId="0" fontId="10" fillId="3" borderId="0" xfId="0" applyFont="1" applyFill="1" applyBorder="1" applyProtection="1"/>
    <xf numFmtId="4" fontId="2" fillId="3" borderId="0" xfId="0" applyNumberFormat="1" applyFont="1" applyFill="1" applyBorder="1" applyAlignment="1" applyProtection="1">
      <alignment horizontal="left"/>
    </xf>
    <xf numFmtId="0" fontId="10" fillId="4" borderId="0" xfId="0" applyFont="1" applyFill="1" applyBorder="1" applyProtection="1"/>
    <xf numFmtId="4" fontId="2" fillId="4" borderId="0" xfId="0" applyNumberFormat="1" applyFont="1" applyFill="1" applyBorder="1" applyAlignment="1" applyProtection="1">
      <alignment horizontal="left"/>
    </xf>
    <xf numFmtId="0" fontId="11" fillId="0" borderId="6" xfId="0" applyFont="1" applyBorder="1" applyProtection="1"/>
    <xf numFmtId="0" fontId="1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1" fillId="0" borderId="17" xfId="0" applyFont="1" applyBorder="1" applyProtection="1"/>
    <xf numFmtId="0" fontId="11" fillId="5" borderId="6" xfId="0" applyFont="1" applyFill="1" applyBorder="1" applyProtection="1"/>
    <xf numFmtId="0" fontId="4" fillId="5" borderId="0" xfId="0" applyFont="1" applyFill="1" applyBorder="1" applyProtection="1"/>
    <xf numFmtId="4" fontId="3" fillId="5" borderId="0" xfId="0" applyNumberFormat="1" applyFont="1" applyFill="1" applyBorder="1" applyAlignment="1" applyProtection="1">
      <alignment horizontal="left"/>
    </xf>
    <xf numFmtId="4" fontId="14" fillId="0" borderId="0" xfId="0" applyNumberFormat="1" applyFont="1" applyBorder="1" applyAlignment="1" applyProtection="1">
      <alignment horizontal="left"/>
    </xf>
    <xf numFmtId="0" fontId="4" fillId="0" borderId="17" xfId="0" applyFont="1" applyBorder="1" applyProtection="1"/>
    <xf numFmtId="0" fontId="11" fillId="6" borderId="6" xfId="0" applyFont="1" applyFill="1" applyBorder="1" applyProtection="1"/>
    <xf numFmtId="0" fontId="4" fillId="6" borderId="0" xfId="0" applyFont="1" applyFill="1" applyBorder="1" applyProtection="1"/>
    <xf numFmtId="4" fontId="15" fillId="6" borderId="0" xfId="0" applyNumberFormat="1" applyFont="1" applyFill="1" applyBorder="1" applyAlignment="1" applyProtection="1">
      <alignment horizontal="left"/>
    </xf>
    <xf numFmtId="0" fontId="11" fillId="7" borderId="18" xfId="0" applyFont="1" applyFill="1" applyBorder="1" applyProtection="1"/>
    <xf numFmtId="0" fontId="11" fillId="7" borderId="19" xfId="0" applyFont="1" applyFill="1" applyBorder="1" applyProtection="1"/>
    <xf numFmtId="4" fontId="15" fillId="7" borderId="19" xfId="0" applyNumberFormat="1" applyFont="1" applyFill="1" applyBorder="1" applyAlignment="1" applyProtection="1">
      <alignment horizontal="left"/>
    </xf>
    <xf numFmtId="4" fontId="15" fillId="0" borderId="19" xfId="0" applyNumberFormat="1" applyFont="1" applyFill="1" applyBorder="1" applyAlignment="1" applyProtection="1">
      <alignment horizontal="left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9" xfId="0" applyFont="1" applyBorder="1" applyProtection="1"/>
    <xf numFmtId="0" fontId="3" fillId="0" borderId="1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top" wrapText="1"/>
    </xf>
    <xf numFmtId="0" fontId="0" fillId="0" borderId="2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abSelected="1" zoomScale="70" zoomScaleNormal="70" workbookViewId="0">
      <selection activeCell="C1" sqref="C1:M4"/>
    </sheetView>
  </sheetViews>
  <sheetFormatPr defaultColWidth="9.109375" defaultRowHeight="18" customHeight="1" x14ac:dyDescent="0.25"/>
  <cols>
    <col min="1" max="1" width="18.44140625" style="4" customWidth="1"/>
    <col min="2" max="2" width="19" style="4" customWidth="1"/>
    <col min="3" max="3" width="18.44140625" style="4" customWidth="1"/>
    <col min="4" max="4" width="12.77734375" style="4" customWidth="1"/>
    <col min="5" max="6" width="14" style="4" customWidth="1"/>
    <col min="7" max="7" width="13.6640625" style="6" customWidth="1"/>
    <col min="8" max="8" width="13.88671875" style="4" customWidth="1"/>
    <col min="9" max="9" width="12.6640625" style="4" bestFit="1" customWidth="1"/>
    <col min="10" max="10" width="12.33203125" style="4" customWidth="1"/>
    <col min="11" max="11" width="8.88671875" style="4" customWidth="1"/>
    <col min="12" max="12" width="10.33203125" style="4" customWidth="1"/>
    <col min="13" max="13" width="11.88671875" style="4" customWidth="1"/>
    <col min="14" max="14" width="9.109375" style="4"/>
    <col min="15" max="15" width="23.33203125" style="4" hidden="1" customWidth="1"/>
    <col min="16" max="17" width="18" style="5" hidden="1" customWidth="1"/>
    <col min="18" max="18" width="11.33203125" style="4" hidden="1" customWidth="1"/>
    <col min="19" max="19" width="11" style="4" hidden="1" customWidth="1"/>
    <col min="20" max="20" width="11.21875" style="4" hidden="1" customWidth="1"/>
    <col min="21" max="23" width="0" style="4" hidden="1" customWidth="1"/>
    <col min="24" max="24" width="9.5546875" style="4" bestFit="1" customWidth="1"/>
    <col min="25" max="16384" width="9.109375" style="4"/>
  </cols>
  <sheetData>
    <row r="1" spans="1:23" s="1" customFormat="1" ht="18" customHeight="1" x14ac:dyDescent="0.25">
      <c r="A1" s="130" t="s">
        <v>0</v>
      </c>
      <c r="B1" s="131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6"/>
      <c r="P1" s="2"/>
      <c r="Q1" s="2"/>
    </row>
    <row r="2" spans="1:23" s="1" customFormat="1" ht="5.25" customHeight="1" x14ac:dyDescent="0.25">
      <c r="A2" s="132"/>
      <c r="B2" s="13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9"/>
      <c r="P2" s="2"/>
      <c r="Q2" s="2"/>
    </row>
    <row r="3" spans="1:23" s="1" customFormat="1" ht="5.25" customHeight="1" x14ac:dyDescent="0.25">
      <c r="A3" s="132"/>
      <c r="B3" s="13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  <c r="P3" s="2"/>
      <c r="Q3" s="2"/>
    </row>
    <row r="4" spans="1:23" s="1" customFormat="1" ht="0.75" customHeight="1" x14ac:dyDescent="0.25">
      <c r="A4" s="132"/>
      <c r="B4" s="133"/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142"/>
      <c r="P4" s="2"/>
      <c r="Q4" s="2"/>
    </row>
    <row r="5" spans="1:23" ht="14.25" customHeight="1" x14ac:dyDescent="0.25">
      <c r="A5" s="74" t="s">
        <v>1</v>
      </c>
      <c r="B5" s="143"/>
      <c r="C5" s="144"/>
      <c r="D5" s="81" t="s">
        <v>2</v>
      </c>
      <c r="E5" s="3"/>
      <c r="F5" s="82"/>
      <c r="G5" s="83" t="s">
        <v>3</v>
      </c>
      <c r="H5" s="145"/>
      <c r="I5" s="146"/>
      <c r="J5" s="146"/>
      <c r="K5" s="144"/>
      <c r="L5" s="84" t="s">
        <v>4</v>
      </c>
      <c r="M5" s="85">
        <f ca="1">TODAY()</f>
        <v>42256</v>
      </c>
    </row>
    <row r="6" spans="1:23" s="6" customFormat="1" ht="18" customHeight="1" x14ac:dyDescent="0.25">
      <c r="A6" s="86" t="s">
        <v>5</v>
      </c>
      <c r="B6" s="87"/>
      <c r="C6" s="88"/>
      <c r="D6" s="88"/>
      <c r="E6" s="89"/>
      <c r="F6" s="89"/>
      <c r="G6" s="47"/>
      <c r="H6" s="90" t="s">
        <v>6</v>
      </c>
      <c r="I6" s="91"/>
      <c r="J6" s="91"/>
      <c r="K6" s="47"/>
      <c r="L6" s="47"/>
      <c r="M6" s="92"/>
      <c r="P6" s="7"/>
      <c r="Q6" s="7"/>
    </row>
    <row r="7" spans="1:23" s="6" customFormat="1" ht="18" customHeight="1" x14ac:dyDescent="0.25">
      <c r="A7" s="93" t="s">
        <v>7</v>
      </c>
      <c r="B7" s="8"/>
      <c r="C7" s="26"/>
      <c r="D7" s="26"/>
      <c r="E7" s="91"/>
      <c r="F7" s="91"/>
      <c r="G7" s="47"/>
      <c r="H7" s="47" t="s">
        <v>7</v>
      </c>
      <c r="I7" s="8"/>
      <c r="J7" s="91"/>
      <c r="K7" s="47"/>
      <c r="L7" s="47"/>
      <c r="M7" s="92"/>
      <c r="P7" s="7"/>
      <c r="Q7" s="7"/>
    </row>
    <row r="8" spans="1:23" s="6" customFormat="1" ht="18" customHeight="1" x14ac:dyDescent="0.25">
      <c r="A8" s="93" t="s">
        <v>8</v>
      </c>
      <c r="B8" s="9"/>
      <c r="C8" s="26"/>
      <c r="D8" s="26"/>
      <c r="E8" s="91"/>
      <c r="F8" s="91"/>
      <c r="G8" s="47"/>
      <c r="H8" s="47" t="s">
        <v>8</v>
      </c>
      <c r="I8" s="9"/>
      <c r="J8" s="91"/>
      <c r="K8" s="47"/>
      <c r="L8" s="47"/>
      <c r="M8" s="92"/>
      <c r="P8" s="7"/>
      <c r="Q8" s="7"/>
    </row>
    <row r="9" spans="1:23" s="6" customFormat="1" ht="18" customHeight="1" x14ac:dyDescent="0.25">
      <c r="A9" s="93" t="s">
        <v>9</v>
      </c>
      <c r="B9" s="9"/>
      <c r="C9" s="26"/>
      <c r="D9" s="26"/>
      <c r="E9" s="91"/>
      <c r="F9" s="91"/>
      <c r="G9" s="47"/>
      <c r="H9" s="47" t="s">
        <v>9</v>
      </c>
      <c r="I9" s="9"/>
      <c r="J9" s="91"/>
      <c r="K9" s="47"/>
      <c r="L9" s="47"/>
      <c r="M9" s="92"/>
      <c r="P9" s="7"/>
      <c r="Q9" s="7"/>
    </row>
    <row r="10" spans="1:23" s="6" customFormat="1" ht="18" customHeight="1" x14ac:dyDescent="0.25">
      <c r="A10" s="93" t="s">
        <v>10</v>
      </c>
      <c r="B10" s="10"/>
      <c r="C10" s="26"/>
      <c r="D10" s="26"/>
      <c r="E10" s="91"/>
      <c r="F10" s="91"/>
      <c r="G10" s="47"/>
      <c r="H10" s="47" t="s">
        <v>10</v>
      </c>
      <c r="I10" s="10"/>
      <c r="J10" s="91"/>
      <c r="K10" s="47"/>
      <c r="L10" s="47"/>
      <c r="M10" s="92"/>
      <c r="P10" s="7"/>
      <c r="Q10" s="7"/>
    </row>
    <row r="11" spans="1:23" s="6" customFormat="1" ht="9.9" customHeight="1" x14ac:dyDescent="0.25">
      <c r="A11" s="93"/>
      <c r="B11" s="94"/>
      <c r="C11" s="26"/>
      <c r="D11" s="26"/>
      <c r="E11" s="91"/>
      <c r="F11" s="91"/>
      <c r="G11" s="47"/>
      <c r="H11" s="95"/>
      <c r="I11" s="94"/>
      <c r="J11" s="91"/>
      <c r="K11" s="47"/>
      <c r="L11" s="47"/>
      <c r="M11" s="92"/>
      <c r="P11" s="7"/>
      <c r="Q11" s="7"/>
    </row>
    <row r="12" spans="1:23" s="6" customFormat="1" ht="18" customHeight="1" x14ac:dyDescent="0.25">
      <c r="A12" s="86" t="s">
        <v>11</v>
      </c>
      <c r="B12" s="94"/>
      <c r="C12" s="96"/>
      <c r="D12" s="26"/>
      <c r="E12" s="91"/>
      <c r="F12" s="91"/>
      <c r="G12" s="47"/>
      <c r="H12" s="87" t="s">
        <v>12</v>
      </c>
      <c r="I12" s="94"/>
      <c r="J12" s="96"/>
      <c r="K12" s="47"/>
      <c r="L12" s="47"/>
      <c r="M12" s="92"/>
      <c r="O12" s="11" t="s">
        <v>13</v>
      </c>
      <c r="P12" s="7"/>
      <c r="Q12" s="7"/>
      <c r="S12" s="6" t="s">
        <v>14</v>
      </c>
      <c r="T12" s="6" t="s">
        <v>15</v>
      </c>
      <c r="U12" s="6" t="s">
        <v>16</v>
      </c>
      <c r="V12" s="6" t="s">
        <v>17</v>
      </c>
      <c r="W12" s="6" t="s">
        <v>18</v>
      </c>
    </row>
    <row r="13" spans="1:23" s="6" customFormat="1" ht="18" customHeight="1" x14ac:dyDescent="0.25">
      <c r="A13" s="93" t="s">
        <v>19</v>
      </c>
      <c r="B13" s="10"/>
      <c r="C13" s="47"/>
      <c r="D13" s="94"/>
      <c r="E13" s="91"/>
      <c r="F13" s="91"/>
      <c r="G13" s="47"/>
      <c r="H13" s="47" t="s">
        <v>19</v>
      </c>
      <c r="I13" s="10"/>
      <c r="J13" s="47"/>
      <c r="K13" s="94"/>
      <c r="L13" s="47"/>
      <c r="M13" s="92"/>
      <c r="O13" s="12" t="s">
        <v>20</v>
      </c>
      <c r="P13" s="7">
        <f>+C27/(1+C22)</f>
        <v>0</v>
      </c>
      <c r="Q13" s="7"/>
      <c r="S13" s="13"/>
      <c r="T13" s="14"/>
    </row>
    <row r="14" spans="1:23" s="6" customFormat="1" ht="18" customHeight="1" x14ac:dyDescent="0.25">
      <c r="A14" s="93" t="s">
        <v>21</v>
      </c>
      <c r="B14" s="15"/>
      <c r="C14" s="47"/>
      <c r="D14" s="97"/>
      <c r="E14" s="91"/>
      <c r="F14" s="91"/>
      <c r="G14" s="47"/>
      <c r="H14" s="47" t="s">
        <v>21</v>
      </c>
      <c r="I14" s="15"/>
      <c r="J14" s="47"/>
      <c r="K14" s="97"/>
      <c r="L14" s="47"/>
      <c r="M14" s="92"/>
      <c r="O14" s="16" t="s">
        <v>22</v>
      </c>
      <c r="P14" s="7">
        <f>+P13*C22</f>
        <v>0</v>
      </c>
      <c r="Q14" s="7"/>
      <c r="R14" s="6" t="s">
        <v>23</v>
      </c>
      <c r="S14" s="79">
        <v>22902</v>
      </c>
      <c r="T14" s="6">
        <v>5000879364</v>
      </c>
    </row>
    <row r="15" spans="1:23" s="6" customFormat="1" ht="18" customHeight="1" x14ac:dyDescent="0.25">
      <c r="A15" s="93" t="s">
        <v>18</v>
      </c>
      <c r="B15" s="17"/>
      <c r="C15" s="47"/>
      <c r="D15" s="98"/>
      <c r="E15" s="91"/>
      <c r="F15" s="91"/>
      <c r="G15" s="47"/>
      <c r="H15" s="47" t="s">
        <v>18</v>
      </c>
      <c r="I15" s="17"/>
      <c r="J15" s="47"/>
      <c r="K15" s="98"/>
      <c r="L15" s="47"/>
      <c r="M15" s="92"/>
      <c r="P15" s="7">
        <f>+P14+P13</f>
        <v>0</v>
      </c>
      <c r="Q15" s="7"/>
    </row>
    <row r="16" spans="1:23" s="6" customFormat="1" ht="18" customHeight="1" x14ac:dyDescent="0.25">
      <c r="A16" s="93" t="s">
        <v>24</v>
      </c>
      <c r="B16" s="18"/>
      <c r="C16" s="47"/>
      <c r="D16" s="98"/>
      <c r="E16" s="91"/>
      <c r="F16" s="91"/>
      <c r="G16" s="47"/>
      <c r="H16" s="47" t="s">
        <v>24</v>
      </c>
      <c r="I16" s="18"/>
      <c r="J16" s="47"/>
      <c r="K16" s="98"/>
      <c r="L16" s="47"/>
      <c r="M16" s="92"/>
      <c r="O16" s="6" t="s">
        <v>25</v>
      </c>
      <c r="P16" s="7"/>
      <c r="Q16" s="7"/>
    </row>
    <row r="17" spans="1:19" s="6" customFormat="1" ht="18" customHeight="1" x14ac:dyDescent="0.25">
      <c r="A17" s="93" t="s">
        <v>26</v>
      </c>
      <c r="B17" s="15"/>
      <c r="C17" s="47"/>
      <c r="D17" s="97"/>
      <c r="E17" s="91"/>
      <c r="F17" s="91"/>
      <c r="G17" s="47"/>
      <c r="H17" s="47" t="s">
        <v>26</v>
      </c>
      <c r="I17" s="15"/>
      <c r="J17" s="47"/>
      <c r="K17" s="97"/>
      <c r="L17" s="47"/>
      <c r="M17" s="92"/>
      <c r="O17" s="12" t="s">
        <v>20</v>
      </c>
      <c r="P17" s="7">
        <f>+C21-P13</f>
        <v>0</v>
      </c>
      <c r="Q17" s="7"/>
      <c r="R17" s="6" t="s">
        <v>27</v>
      </c>
    </row>
    <row r="18" spans="1:19" s="6" customFormat="1" ht="18" customHeight="1" x14ac:dyDescent="0.25">
      <c r="A18" s="93" t="s">
        <v>28</v>
      </c>
      <c r="B18" s="10"/>
      <c r="C18" s="47"/>
      <c r="D18" s="94"/>
      <c r="E18" s="91"/>
      <c r="F18" s="91"/>
      <c r="G18" s="47"/>
      <c r="H18" s="47" t="s">
        <v>28</v>
      </c>
      <c r="I18" s="10"/>
      <c r="J18" s="47"/>
      <c r="K18" s="94"/>
      <c r="L18" s="47"/>
      <c r="M18" s="92"/>
      <c r="O18" s="16" t="s">
        <v>22</v>
      </c>
      <c r="P18" s="7">
        <f>+P17*C22</f>
        <v>0</v>
      </c>
      <c r="Q18" s="7"/>
      <c r="R18" s="6" t="s">
        <v>23</v>
      </c>
      <c r="S18" s="80"/>
    </row>
    <row r="19" spans="1:19" s="6" customFormat="1" ht="18" customHeight="1" x14ac:dyDescent="0.25">
      <c r="A19" s="93" t="s">
        <v>29</v>
      </c>
      <c r="B19" s="10"/>
      <c r="C19" s="47"/>
      <c r="D19" s="94"/>
      <c r="E19" s="91"/>
      <c r="F19" s="91"/>
      <c r="G19" s="47"/>
      <c r="H19" s="47" t="s">
        <v>29</v>
      </c>
      <c r="I19" s="10"/>
      <c r="J19" s="47"/>
      <c r="K19" s="94"/>
      <c r="L19" s="47"/>
      <c r="M19" s="92"/>
      <c r="P19" s="7">
        <f>+P18+P17</f>
        <v>0</v>
      </c>
      <c r="Q19" s="7"/>
    </row>
    <row r="20" spans="1:19" s="6" customFormat="1" ht="9.9" customHeight="1" x14ac:dyDescent="0.25">
      <c r="A20" s="93"/>
      <c r="B20" s="94"/>
      <c r="C20" s="26"/>
      <c r="D20" s="26"/>
      <c r="E20" s="91"/>
      <c r="F20" s="91"/>
      <c r="G20" s="47"/>
      <c r="H20" s="47"/>
      <c r="I20" s="99"/>
      <c r="J20" s="91"/>
      <c r="K20" s="47"/>
      <c r="L20" s="47"/>
      <c r="M20" s="92"/>
      <c r="P20" s="7"/>
      <c r="Q20" s="7"/>
    </row>
    <row r="21" spans="1:19" s="6" customFormat="1" ht="18" customHeight="1" x14ac:dyDescent="0.25">
      <c r="A21" s="93" t="s">
        <v>30</v>
      </c>
      <c r="B21" s="47"/>
      <c r="C21" s="19"/>
      <c r="D21" s="26"/>
      <c r="E21" s="91"/>
      <c r="F21" s="91"/>
      <c r="G21" s="47"/>
      <c r="H21" s="47" t="s">
        <v>30</v>
      </c>
      <c r="I21" s="47"/>
      <c r="J21" s="100">
        <f>C21</f>
        <v>0</v>
      </c>
      <c r="K21" s="47"/>
      <c r="L21" s="101"/>
      <c r="M21" s="92"/>
      <c r="O21" s="6" t="s">
        <v>31</v>
      </c>
      <c r="P21" s="7"/>
      <c r="Q21" s="7"/>
    </row>
    <row r="22" spans="1:19" s="6" customFormat="1" ht="18" customHeight="1" x14ac:dyDescent="0.25">
      <c r="A22" s="93" t="s">
        <v>32</v>
      </c>
      <c r="B22" s="47"/>
      <c r="C22" s="20">
        <v>0</v>
      </c>
      <c r="D22" s="47"/>
      <c r="E22" s="91"/>
      <c r="F22" s="91"/>
      <c r="G22" s="47"/>
      <c r="H22" s="95" t="s">
        <v>32</v>
      </c>
      <c r="I22" s="102"/>
      <c r="J22" s="21">
        <v>0</v>
      </c>
      <c r="K22" s="47"/>
      <c r="L22" s="103"/>
      <c r="M22" s="92"/>
      <c r="O22" s="6" t="s">
        <v>20</v>
      </c>
      <c r="P22" s="7">
        <f>+P13+P17</f>
        <v>0</v>
      </c>
      <c r="Q22" s="7"/>
    </row>
    <row r="23" spans="1:19" s="6" customFormat="1" ht="18" customHeight="1" x14ac:dyDescent="0.25">
      <c r="A23" s="93" t="s">
        <v>33</v>
      </c>
      <c r="B23" s="47"/>
      <c r="C23" s="100">
        <f>C21*C22</f>
        <v>0</v>
      </c>
      <c r="D23" s="47"/>
      <c r="E23" s="91"/>
      <c r="F23" s="91"/>
      <c r="G23" s="47"/>
      <c r="H23" s="104" t="s">
        <v>33</v>
      </c>
      <c r="I23" s="102"/>
      <c r="J23" s="105">
        <f>J21*J22</f>
        <v>0</v>
      </c>
      <c r="K23" s="47"/>
      <c r="L23" s="106"/>
      <c r="M23" s="92"/>
      <c r="O23" s="6" t="s">
        <v>22</v>
      </c>
      <c r="P23" s="7">
        <f>+P14+P18</f>
        <v>0</v>
      </c>
      <c r="Q23" s="7"/>
    </row>
    <row r="24" spans="1:19" s="6" customFormat="1" ht="18" customHeight="1" x14ac:dyDescent="0.25">
      <c r="A24" s="93"/>
      <c r="B24" s="107" t="s">
        <v>34</v>
      </c>
      <c r="C24" s="108">
        <f>+C21+C23</f>
        <v>0</v>
      </c>
      <c r="D24" s="47"/>
      <c r="E24" s="91"/>
      <c r="F24" s="91"/>
      <c r="G24" s="47"/>
      <c r="H24" s="104"/>
      <c r="I24" s="109" t="s">
        <v>34</v>
      </c>
      <c r="J24" s="110">
        <f>+J21+J23</f>
        <v>0</v>
      </c>
      <c r="K24" s="47"/>
      <c r="L24" s="106"/>
      <c r="M24" s="92"/>
      <c r="P24" s="7"/>
      <c r="Q24" s="7"/>
    </row>
    <row r="25" spans="1:19" s="6" customFormat="1" ht="18" customHeight="1" x14ac:dyDescent="0.25">
      <c r="A25" s="93"/>
      <c r="B25" s="47"/>
      <c r="C25" s="100"/>
      <c r="D25" s="47"/>
      <c r="E25" s="91"/>
      <c r="F25" s="91"/>
      <c r="G25" s="47"/>
      <c r="H25" s="104"/>
      <c r="I25" s="102"/>
      <c r="J25" s="105"/>
      <c r="K25" s="47"/>
      <c r="L25" s="106"/>
      <c r="M25" s="92"/>
      <c r="P25" s="7"/>
      <c r="Q25" s="7"/>
    </row>
    <row r="26" spans="1:19" s="12" customFormat="1" ht="9.9" customHeight="1" x14ac:dyDescent="0.25">
      <c r="A26" s="111"/>
      <c r="B26" s="24"/>
      <c r="C26" s="25"/>
      <c r="D26" s="26"/>
      <c r="E26" s="112"/>
      <c r="F26" s="112"/>
      <c r="G26" s="24"/>
      <c r="H26" s="24"/>
      <c r="I26" s="112"/>
      <c r="J26" s="113"/>
      <c r="K26" s="24"/>
      <c r="L26" s="24"/>
      <c r="M26" s="114"/>
      <c r="P26" s="22"/>
      <c r="Q26" s="22"/>
    </row>
    <row r="27" spans="1:19" s="11" customFormat="1" ht="18" customHeight="1" x14ac:dyDescent="0.25">
      <c r="A27" s="115" t="s">
        <v>35</v>
      </c>
      <c r="B27" s="116"/>
      <c r="C27" s="117">
        <f>IF(B16=3,0,IF(B16=12,0,IF(B16=22,0,IF(B16=23,0,IF(AND(B16=0,C22&gt;J22),C23-J23,0)))))</f>
        <v>0</v>
      </c>
      <c r="D27" s="118">
        <f>+C27</f>
        <v>0</v>
      </c>
      <c r="E27" s="27"/>
      <c r="F27" s="27"/>
      <c r="G27" s="27"/>
      <c r="H27" s="27"/>
      <c r="I27" s="27"/>
      <c r="J27" s="27"/>
      <c r="M27" s="119"/>
      <c r="P27" s="23"/>
      <c r="Q27" s="23"/>
    </row>
    <row r="28" spans="1:19" s="11" customFormat="1" ht="18" hidden="1" customHeight="1" x14ac:dyDescent="0.25">
      <c r="A28" s="120" t="s">
        <v>36</v>
      </c>
      <c r="B28" s="121"/>
      <c r="C28" s="122" t="str">
        <f>IF(J23&lt;C23,"",IF(B16=12,"",IF(B16=22,"",IF(B16=23,"",IF(OR(I14=70400,I14=72400),C23-J23,"0.00")))))</f>
        <v>0.00</v>
      </c>
      <c r="D28" s="26"/>
      <c r="E28" s="27"/>
      <c r="F28" s="27"/>
      <c r="G28" s="27"/>
      <c r="H28" s="27"/>
      <c r="I28" s="27"/>
      <c r="J28" s="27"/>
      <c r="M28" s="119"/>
      <c r="P28" s="23"/>
      <c r="Q28" s="23"/>
    </row>
    <row r="29" spans="1:19" s="12" customFormat="1" ht="18" customHeight="1" thickBot="1" x14ac:dyDescent="0.3">
      <c r="A29" s="123" t="s">
        <v>37</v>
      </c>
      <c r="B29" s="124"/>
      <c r="C29" s="125">
        <f>IF(J23&lt;C23,"",C23-J23)</f>
        <v>0</v>
      </c>
      <c r="D29" s="126"/>
      <c r="E29" s="127"/>
      <c r="F29" s="127"/>
      <c r="G29" s="128"/>
      <c r="H29" s="128"/>
      <c r="I29" s="127"/>
      <c r="J29" s="129"/>
      <c r="K29" s="128"/>
      <c r="L29" s="128"/>
      <c r="M29" s="56" t="s">
        <v>50</v>
      </c>
      <c r="P29" s="22"/>
      <c r="Q29" s="22"/>
    </row>
    <row r="30" spans="1:19" s="11" customFormat="1" ht="18" customHeight="1" x14ac:dyDescent="0.25">
      <c r="A30" s="24"/>
      <c r="C30" s="25"/>
      <c r="D30" s="26"/>
      <c r="E30" s="27"/>
      <c r="F30" s="27"/>
      <c r="G30" s="27"/>
      <c r="H30" s="27"/>
      <c r="I30" s="27"/>
      <c r="J30" s="27"/>
      <c r="O30" s="16"/>
      <c r="P30" s="28"/>
      <c r="Q30" s="28"/>
    </row>
    <row r="31" spans="1:19" s="11" customFormat="1" ht="18" customHeight="1" x14ac:dyDescent="0.25">
      <c r="A31" s="24"/>
      <c r="C31" s="25"/>
      <c r="D31" s="26"/>
      <c r="E31" s="27"/>
      <c r="F31" s="27"/>
      <c r="G31" s="27"/>
      <c r="H31" s="27"/>
      <c r="I31" s="27"/>
      <c r="J31" s="27"/>
      <c r="O31" s="16"/>
      <c r="P31" s="28"/>
      <c r="Q31" s="28"/>
    </row>
    <row r="33" spans="1:24" ht="18" customHeight="1" thickBot="1" x14ac:dyDescent="0.3">
      <c r="P33" s="4"/>
      <c r="Q33" s="4"/>
    </row>
    <row r="34" spans="1:24" ht="18" customHeight="1" x14ac:dyDescent="0.25">
      <c r="A34" s="29" t="s">
        <v>35</v>
      </c>
      <c r="B34" s="30"/>
      <c r="C34" s="30"/>
      <c r="D34" s="30"/>
      <c r="E34" s="31" t="s">
        <v>38</v>
      </c>
      <c r="F34" s="31" t="s">
        <v>15</v>
      </c>
      <c r="G34" s="32" t="s">
        <v>39</v>
      </c>
      <c r="H34" s="31" t="s">
        <v>17</v>
      </c>
      <c r="I34" s="31" t="s">
        <v>18</v>
      </c>
      <c r="J34" s="31" t="s">
        <v>24</v>
      </c>
      <c r="K34" s="31" t="s">
        <v>40</v>
      </c>
      <c r="L34" s="31" t="s">
        <v>41</v>
      </c>
      <c r="M34" s="33"/>
      <c r="P34" s="4"/>
      <c r="Q34" s="4"/>
    </row>
    <row r="35" spans="1:24" ht="18" customHeight="1" x14ac:dyDescent="0.25">
      <c r="A35" s="34"/>
      <c r="B35" s="35"/>
      <c r="C35" s="36"/>
      <c r="D35" s="37" t="s">
        <v>27</v>
      </c>
      <c r="E35" s="38" t="str">
        <f>IF(C27&gt;0,+B7,"")</f>
        <v/>
      </c>
      <c r="F35" s="38" t="str">
        <f>IF(C27&gt;0,+B19,"")</f>
        <v/>
      </c>
      <c r="G35" s="39" t="str">
        <f>IF(C27&gt;0,+B13,"")</f>
        <v/>
      </c>
      <c r="H35" s="40" t="str">
        <f>IF(C27&gt;0,+B14,"")</f>
        <v/>
      </c>
      <c r="I35" s="41" t="str">
        <f>+IF(D27&gt;0,B15,"")</f>
        <v/>
      </c>
      <c r="J35" s="41" t="str">
        <f>IF(C27&gt;0,+B16,"")</f>
        <v/>
      </c>
      <c r="K35" s="40" t="str">
        <f>IF(AND(C27&gt;0,+B17&gt;0),B17,"")</f>
        <v/>
      </c>
      <c r="L35" s="40" t="str">
        <f>IF(AND(C27&gt;0,+B18&gt;0),B18,"")</f>
        <v/>
      </c>
      <c r="M35" s="42"/>
      <c r="P35" s="4"/>
      <c r="Q35" s="4"/>
    </row>
    <row r="36" spans="1:24" ht="18" customHeight="1" x14ac:dyDescent="0.25">
      <c r="A36" s="34" t="s">
        <v>20</v>
      </c>
      <c r="B36" s="43" t="str">
        <f>IF(C27&gt;0,+C27/(1+C22),"")</f>
        <v/>
      </c>
      <c r="C36" s="36"/>
      <c r="D36" s="37" t="s">
        <v>23</v>
      </c>
      <c r="E36" s="38" t="str">
        <f>+IF(C27&gt;0,"00022902","")</f>
        <v/>
      </c>
      <c r="F36" s="38" t="str">
        <f>+IF(C27&gt;0,"5000879364","")</f>
        <v/>
      </c>
      <c r="G36" s="44" t="str">
        <f>+IF(C27&gt;0,"5000001","")</f>
        <v/>
      </c>
      <c r="H36" s="45" t="str">
        <f>+IF(C27&gt;0,"51100","")</f>
        <v/>
      </c>
      <c r="I36" s="41"/>
      <c r="J36" s="41" t="str">
        <f>+IF(C27&gt;0,"00","")</f>
        <v/>
      </c>
      <c r="K36" s="45"/>
      <c r="L36" s="45"/>
      <c r="M36" s="42"/>
      <c r="P36" s="4"/>
      <c r="Q36" s="4"/>
    </row>
    <row r="37" spans="1:24" ht="18" customHeight="1" x14ac:dyDescent="0.25">
      <c r="A37" s="34" t="s">
        <v>22</v>
      </c>
      <c r="B37" s="35" t="str">
        <f>IF(C27&gt;0,+B36*C22,"")</f>
        <v/>
      </c>
      <c r="C37" s="36"/>
      <c r="D37" s="36"/>
      <c r="E37" s="46"/>
      <c r="F37" s="46"/>
      <c r="G37" s="47"/>
      <c r="H37" s="36"/>
      <c r="I37" s="48"/>
      <c r="J37" s="48"/>
      <c r="K37" s="36"/>
      <c r="L37" s="36"/>
      <c r="M37" s="42"/>
      <c r="P37" s="4"/>
      <c r="Q37" s="4"/>
      <c r="X37" s="49"/>
    </row>
    <row r="38" spans="1:24" ht="18" customHeight="1" thickBot="1" x14ac:dyDescent="0.3">
      <c r="A38" s="50" t="s">
        <v>42</v>
      </c>
      <c r="B38" s="51" t="str">
        <f>IF(C27&gt;0,+B37+B36,"")</f>
        <v/>
      </c>
      <c r="C38" s="52"/>
      <c r="D38" s="52"/>
      <c r="E38" s="53"/>
      <c r="F38" s="53"/>
      <c r="G38" s="54"/>
      <c r="H38" s="52"/>
      <c r="I38" s="55"/>
      <c r="J38" s="55"/>
      <c r="K38" s="52"/>
      <c r="L38" s="52"/>
      <c r="M38" s="56"/>
      <c r="P38" s="4"/>
      <c r="Q38" s="4"/>
    </row>
    <row r="39" spans="1:24" ht="18" customHeight="1" thickBot="1" x14ac:dyDescent="0.3">
      <c r="P39" s="4"/>
      <c r="Q39" s="4"/>
    </row>
    <row r="40" spans="1:24" ht="18" hidden="1" customHeight="1" x14ac:dyDescent="0.25">
      <c r="A40" s="29" t="s">
        <v>36</v>
      </c>
      <c r="B40" s="30"/>
      <c r="C40" s="30"/>
      <c r="D40" s="30"/>
      <c r="E40" s="30" t="s">
        <v>38</v>
      </c>
      <c r="F40" s="30" t="s">
        <v>15</v>
      </c>
      <c r="G40" s="57" t="s">
        <v>39</v>
      </c>
      <c r="H40" s="30" t="s">
        <v>17</v>
      </c>
      <c r="I40" s="30" t="s">
        <v>18</v>
      </c>
      <c r="J40" s="30" t="s">
        <v>24</v>
      </c>
      <c r="K40" s="30" t="s">
        <v>40</v>
      </c>
      <c r="L40" s="30" t="s">
        <v>41</v>
      </c>
      <c r="M40" s="33"/>
      <c r="P40" s="4"/>
      <c r="Q40" s="4"/>
    </row>
    <row r="41" spans="1:24" ht="18" hidden="1" customHeight="1" x14ac:dyDescent="0.25">
      <c r="A41" s="34"/>
      <c r="B41" s="36"/>
      <c r="C41" s="36"/>
      <c r="D41" s="37" t="s">
        <v>27</v>
      </c>
      <c r="E41" s="46" t="str">
        <f>IF(C34&gt;0,+B13,"")</f>
        <v/>
      </c>
      <c r="F41" s="46" t="str">
        <f>IF(C34&gt;0,+B25,"")</f>
        <v/>
      </c>
      <c r="G41" s="58" t="str">
        <f>IF(C34&gt;0,+B19,"")</f>
        <v/>
      </c>
      <c r="H41" s="59" t="str">
        <f>IF(C34&gt;0,+B20,"")</f>
        <v/>
      </c>
      <c r="I41" s="48" t="str">
        <f>IF(C34&gt;0,+B21,"")</f>
        <v/>
      </c>
      <c r="J41" s="48" t="str">
        <f>IF(C34&gt;0,+B22,"")</f>
        <v/>
      </c>
      <c r="K41" s="59" t="str">
        <f>IF(C34&gt;0,+B23,"")</f>
        <v/>
      </c>
      <c r="L41" s="60" t="str">
        <f>IF(C34&gt;0,+B24,"")</f>
        <v/>
      </c>
      <c r="M41" s="42"/>
      <c r="P41" s="4"/>
      <c r="Q41" s="4"/>
    </row>
    <row r="42" spans="1:24" ht="18" hidden="1" customHeight="1" x14ac:dyDescent="0.25">
      <c r="A42" s="34" t="s">
        <v>20</v>
      </c>
      <c r="B42" s="61" t="str">
        <f>IF(C34&gt;0,+C34/(1+C28),"")</f>
        <v/>
      </c>
      <c r="C42" s="36"/>
      <c r="D42" s="37" t="s">
        <v>23</v>
      </c>
      <c r="E42" s="46" t="str">
        <f>+IF(C34&gt;0,"00022902","")</f>
        <v/>
      </c>
      <c r="F42" s="46" t="str">
        <f>+IF(C34&gt;0,"5000879364","")</f>
        <v/>
      </c>
      <c r="G42" s="47" t="str">
        <f>+IF(C34&gt;0,"5000001","")</f>
        <v/>
      </c>
      <c r="H42" s="36" t="str">
        <f>+IF(C34&gt;0,"51100","")</f>
        <v/>
      </c>
      <c r="I42" s="48"/>
      <c r="J42" s="48" t="str">
        <f>+IF(C34&gt;0,"00","")</f>
        <v/>
      </c>
      <c r="K42" s="36"/>
      <c r="L42" s="36"/>
      <c r="M42" s="42"/>
      <c r="P42" s="4"/>
      <c r="Q42" s="4"/>
    </row>
    <row r="43" spans="1:24" ht="18" hidden="1" customHeight="1" x14ac:dyDescent="0.25">
      <c r="A43" s="34" t="s">
        <v>22</v>
      </c>
      <c r="B43" s="62" t="str">
        <f>IF(C28&lt;0,+B42*C28,"")</f>
        <v/>
      </c>
      <c r="C43" s="36"/>
      <c r="D43" s="36"/>
      <c r="E43" s="46"/>
      <c r="F43" s="46"/>
      <c r="G43" s="47"/>
      <c r="H43" s="36"/>
      <c r="I43" s="48"/>
      <c r="J43" s="48"/>
      <c r="K43" s="36"/>
      <c r="L43" s="36"/>
      <c r="M43" s="42"/>
      <c r="P43" s="4"/>
      <c r="Q43" s="4"/>
    </row>
    <row r="44" spans="1:24" ht="18" hidden="1" customHeight="1" thickBot="1" x14ac:dyDescent="0.3">
      <c r="A44" s="63" t="s">
        <v>42</v>
      </c>
      <c r="B44" s="64" t="str">
        <f>IF(C28&lt;0,+B43+B42,"")</f>
        <v/>
      </c>
      <c r="C44" s="52"/>
      <c r="D44" s="52"/>
      <c r="E44" s="53"/>
      <c r="F44" s="53"/>
      <c r="G44" s="54"/>
      <c r="H44" s="52"/>
      <c r="I44" s="55"/>
      <c r="J44" s="55"/>
      <c r="K44" s="52"/>
      <c r="L44" s="52"/>
      <c r="M44" s="56"/>
      <c r="P44" s="4"/>
      <c r="Q44" s="4"/>
    </row>
    <row r="45" spans="1:24" ht="18" hidden="1" customHeight="1" thickBot="1" x14ac:dyDescent="0.3">
      <c r="P45" s="4"/>
      <c r="Q45" s="4"/>
    </row>
    <row r="46" spans="1:24" ht="18" customHeight="1" x14ac:dyDescent="0.25">
      <c r="A46" s="29" t="s">
        <v>43</v>
      </c>
      <c r="B46" s="30"/>
      <c r="C46" s="30"/>
      <c r="D46" s="30"/>
      <c r="E46" s="31" t="s">
        <v>38</v>
      </c>
      <c r="F46" s="31" t="s">
        <v>15</v>
      </c>
      <c r="G46" s="32" t="s">
        <v>39</v>
      </c>
      <c r="H46" s="31" t="s">
        <v>17</v>
      </c>
      <c r="I46" s="31" t="s">
        <v>18</v>
      </c>
      <c r="J46" s="31" t="s">
        <v>24</v>
      </c>
      <c r="K46" s="31" t="s">
        <v>40</v>
      </c>
      <c r="L46" s="31" t="s">
        <v>41</v>
      </c>
      <c r="M46" s="33"/>
      <c r="P46" s="4"/>
      <c r="Q46" s="4"/>
    </row>
    <row r="47" spans="1:24" ht="18" customHeight="1" x14ac:dyDescent="0.25">
      <c r="A47" s="34"/>
      <c r="B47" s="35"/>
      <c r="C47" s="36"/>
      <c r="D47" s="37" t="s">
        <v>27</v>
      </c>
      <c r="E47" s="38" t="str">
        <f>IF(+B7&gt;0,B7,"")</f>
        <v/>
      </c>
      <c r="F47" s="38" t="str">
        <f>IF(+B19&gt;0,B19,"")</f>
        <v/>
      </c>
      <c r="G47" s="39" t="str">
        <f>IF(+B13&gt;0,B13,"")</f>
        <v/>
      </c>
      <c r="H47" s="40" t="str">
        <f>+IF(B14&gt;0,B14,"")</f>
        <v/>
      </c>
      <c r="I47" s="41" t="str">
        <f>+IF(B15&gt;0,B15,"")</f>
        <v/>
      </c>
      <c r="J47" s="41">
        <f>+B16</f>
        <v>0</v>
      </c>
      <c r="K47" s="40" t="str">
        <f>+IF(B17&gt;0,B17,"")</f>
        <v/>
      </c>
      <c r="L47" s="65" t="str">
        <f>+IF(B18&gt;0,B18,"")</f>
        <v/>
      </c>
      <c r="M47" s="42"/>
      <c r="P47" s="4"/>
      <c r="Q47" s="4"/>
      <c r="X47" s="49"/>
    </row>
    <row r="48" spans="1:24" ht="18" customHeight="1" x14ac:dyDescent="0.25">
      <c r="A48" s="34" t="s">
        <v>20</v>
      </c>
      <c r="B48" s="35">
        <f>IF(C22&lt;J22,J24/(1+C22),IF(C22&gt;J22,J24/(1+C22),IF(AND(B16=12,B16=22,B16=23),J24/(1+C22),C21-D27)))</f>
        <v>0</v>
      </c>
      <c r="C48" s="36"/>
      <c r="D48" s="37" t="s">
        <v>23</v>
      </c>
      <c r="E48" s="38" t="str">
        <f>+IF(I7&gt;0,I7,"")</f>
        <v/>
      </c>
      <c r="F48" s="38" t="str">
        <f>+IF(I19&gt;0,I19,"")</f>
        <v/>
      </c>
      <c r="G48" s="39" t="str">
        <f>+IF(I13&gt;0,I13,"")</f>
        <v/>
      </c>
      <c r="H48" s="40" t="str">
        <f>+IF(I14&gt;0,I14,"")</f>
        <v/>
      </c>
      <c r="I48" s="41" t="str">
        <f>+IF(I15&gt;0,I15,"")</f>
        <v/>
      </c>
      <c r="J48" s="41" t="str">
        <f>+IF(I7&gt;0,I16,"")</f>
        <v/>
      </c>
      <c r="K48" s="41" t="str">
        <f>+IF(I17&gt;0,I17,"")</f>
        <v/>
      </c>
      <c r="L48" s="41" t="str">
        <f>+IF(I18&gt;0,I18,"")</f>
        <v/>
      </c>
      <c r="M48" s="42"/>
      <c r="P48" s="4"/>
      <c r="Q48" s="4"/>
      <c r="X48" s="49"/>
    </row>
    <row r="49" spans="1:17" ht="18" customHeight="1" x14ac:dyDescent="0.25">
      <c r="A49" s="34" t="s">
        <v>22</v>
      </c>
      <c r="B49" s="66" t="str">
        <f>+IF(B7&gt;0,B48*C22,"0")</f>
        <v>0</v>
      </c>
      <c r="C49" s="36"/>
      <c r="D49" s="36"/>
      <c r="E49" s="46"/>
      <c r="F49" s="46"/>
      <c r="G49" s="47"/>
      <c r="H49" s="36"/>
      <c r="I49" s="48"/>
      <c r="J49" s="48"/>
      <c r="K49" s="36"/>
      <c r="L49" s="36"/>
      <c r="M49" s="42"/>
      <c r="P49" s="4"/>
      <c r="Q49" s="4"/>
    </row>
    <row r="50" spans="1:17" ht="18" customHeight="1" thickBot="1" x14ac:dyDescent="0.3">
      <c r="A50" s="67" t="s">
        <v>42</v>
      </c>
      <c r="B50" s="68">
        <f>+B49+B48</f>
        <v>0</v>
      </c>
      <c r="C50" s="52"/>
      <c r="D50" s="52"/>
      <c r="E50" s="53"/>
      <c r="F50" s="53"/>
      <c r="G50" s="54"/>
      <c r="H50" s="52"/>
      <c r="I50" s="55"/>
      <c r="J50" s="55"/>
      <c r="K50" s="52"/>
      <c r="L50" s="52"/>
      <c r="M50" s="56"/>
      <c r="P50" s="4"/>
      <c r="Q50" s="4"/>
    </row>
    <row r="51" spans="1:17" ht="18" customHeight="1" x14ac:dyDescent="0.25">
      <c r="B51" s="49"/>
      <c r="E51" s="69"/>
      <c r="F51" s="69"/>
      <c r="I51" s="70"/>
      <c r="J51" s="70"/>
      <c r="P51" s="4"/>
      <c r="Q51" s="4"/>
    </row>
    <row r="52" spans="1:17" ht="18" customHeight="1" x14ac:dyDescent="0.25">
      <c r="B52" s="49"/>
      <c r="E52" s="69"/>
      <c r="F52" s="69"/>
      <c r="P52" s="4"/>
      <c r="Q52" s="4"/>
    </row>
    <row r="53" spans="1:17" ht="18" customHeight="1" x14ac:dyDescent="0.25">
      <c r="B53" s="49"/>
      <c r="E53" s="69"/>
      <c r="F53" s="69"/>
      <c r="P53" s="4"/>
      <c r="Q53" s="4"/>
    </row>
    <row r="54" spans="1:17" ht="18" hidden="1" customHeight="1" x14ac:dyDescent="0.25">
      <c r="A54" s="29" t="s">
        <v>44</v>
      </c>
      <c r="B54" s="71"/>
      <c r="C54" s="30"/>
      <c r="D54" s="30"/>
      <c r="E54" s="72"/>
      <c r="F54" s="30"/>
      <c r="G54" s="57"/>
      <c r="H54" s="30"/>
      <c r="I54" s="30"/>
      <c r="J54" s="30"/>
      <c r="K54" s="30"/>
      <c r="L54" s="30"/>
      <c r="M54" s="73"/>
      <c r="P54" s="4"/>
      <c r="Q54" s="4"/>
    </row>
    <row r="55" spans="1:17" ht="18" hidden="1" customHeight="1" x14ac:dyDescent="0.25">
      <c r="A55" s="74" t="s">
        <v>45</v>
      </c>
      <c r="B55" s="62"/>
      <c r="C55" s="36"/>
      <c r="D55" s="37" t="s">
        <v>46</v>
      </c>
      <c r="E55" s="46"/>
      <c r="F55" s="46"/>
      <c r="G55" s="47"/>
      <c r="H55" s="36"/>
      <c r="I55" s="36"/>
      <c r="J55" s="36"/>
      <c r="K55" s="36"/>
      <c r="L55" s="36"/>
      <c r="M55" s="42"/>
      <c r="P55" s="4"/>
      <c r="Q55" s="4"/>
    </row>
    <row r="56" spans="1:17" ht="18" hidden="1" customHeight="1" x14ac:dyDescent="0.25">
      <c r="A56" s="34" t="s">
        <v>47</v>
      </c>
      <c r="B56" s="35">
        <f>+C21</f>
        <v>0</v>
      </c>
      <c r="C56" s="36"/>
      <c r="D56" s="36" t="s">
        <v>47</v>
      </c>
      <c r="E56" s="35">
        <f>+J21</f>
        <v>0</v>
      </c>
      <c r="F56" s="46"/>
      <c r="G56" s="47"/>
      <c r="H56" s="36"/>
      <c r="I56" s="36"/>
      <c r="J56" s="36"/>
      <c r="K56" s="36"/>
      <c r="L56" s="36"/>
      <c r="M56" s="42"/>
      <c r="P56" s="4"/>
      <c r="Q56" s="4"/>
    </row>
    <row r="57" spans="1:17" ht="18" hidden="1" customHeight="1" x14ac:dyDescent="0.25">
      <c r="A57" s="34" t="s">
        <v>48</v>
      </c>
      <c r="B57" s="35">
        <f>+C23</f>
        <v>0</v>
      </c>
      <c r="C57" s="36"/>
      <c r="D57" s="36" t="s">
        <v>48</v>
      </c>
      <c r="E57" s="35">
        <f>+J23</f>
        <v>0</v>
      </c>
      <c r="F57" s="46"/>
      <c r="G57" s="47"/>
      <c r="H57" s="36"/>
      <c r="I57" s="36"/>
      <c r="J57" s="36"/>
      <c r="K57" s="36"/>
      <c r="L57" s="36"/>
      <c r="M57" s="42"/>
      <c r="P57" s="4"/>
      <c r="Q57" s="4"/>
    </row>
    <row r="58" spans="1:17" ht="18" hidden="1" customHeight="1" x14ac:dyDescent="0.25">
      <c r="A58" s="34" t="s">
        <v>42</v>
      </c>
      <c r="B58" s="35" t="str">
        <f>IF(C27&gt;0,(+B57+B56),"")</f>
        <v/>
      </c>
      <c r="C58" s="36"/>
      <c r="D58" s="36" t="s">
        <v>42</v>
      </c>
      <c r="E58" s="35">
        <f>+E56+E57</f>
        <v>0</v>
      </c>
      <c r="F58" s="46"/>
      <c r="G58" s="47"/>
      <c r="H58" s="36"/>
      <c r="I58" s="36"/>
      <c r="J58" s="36"/>
      <c r="K58" s="36"/>
      <c r="L58" s="36"/>
      <c r="M58" s="42"/>
      <c r="P58" s="4"/>
      <c r="Q58" s="4"/>
    </row>
    <row r="59" spans="1:17" ht="18" hidden="1" customHeight="1" x14ac:dyDescent="0.25">
      <c r="A59" s="34" t="s">
        <v>49</v>
      </c>
      <c r="B59" s="35" t="e">
        <f>+B50+B38</f>
        <v>#VALUE!</v>
      </c>
      <c r="C59" s="36"/>
      <c r="D59" s="36" t="s">
        <v>49</v>
      </c>
      <c r="E59" s="35">
        <f>+B50</f>
        <v>0</v>
      </c>
      <c r="F59" s="46"/>
      <c r="G59" s="47"/>
      <c r="H59" s="36"/>
      <c r="I59" s="36"/>
      <c r="J59" s="36"/>
      <c r="K59" s="36"/>
      <c r="L59" s="36"/>
      <c r="M59" s="42"/>
      <c r="P59" s="4"/>
      <c r="Q59" s="4"/>
    </row>
    <row r="60" spans="1:17" ht="18" hidden="1" customHeight="1" thickBot="1" x14ac:dyDescent="0.3">
      <c r="A60" s="75" t="s">
        <v>44</v>
      </c>
      <c r="B60" s="76" t="str">
        <f>IF(C27&gt;0,(+B58-B59),"")</f>
        <v/>
      </c>
      <c r="C60" s="52"/>
      <c r="D60" s="77" t="s">
        <v>44</v>
      </c>
      <c r="E60" s="78">
        <f>+E58-E59</f>
        <v>0</v>
      </c>
      <c r="F60" s="53"/>
      <c r="G60" s="54"/>
      <c r="H60" s="52"/>
      <c r="I60" s="52"/>
      <c r="J60" s="52"/>
      <c r="K60" s="52"/>
      <c r="L60" s="52"/>
      <c r="M60" s="56"/>
      <c r="P60" s="4"/>
      <c r="Q60" s="4"/>
    </row>
    <row r="61" spans="1:17" ht="18" customHeight="1" x14ac:dyDescent="0.25">
      <c r="E61" s="69"/>
      <c r="F61" s="69"/>
      <c r="P61" s="4"/>
      <c r="Q61" s="4"/>
    </row>
    <row r="62" spans="1:17" ht="18" customHeight="1" x14ac:dyDescent="0.25">
      <c r="E62" s="69"/>
      <c r="F62" s="69"/>
      <c r="P62" s="4"/>
      <c r="Q62" s="4"/>
    </row>
    <row r="63" spans="1:17" ht="18" customHeight="1" x14ac:dyDescent="0.25">
      <c r="E63" s="69"/>
      <c r="F63" s="69"/>
      <c r="P63" s="4"/>
      <c r="Q63" s="4"/>
    </row>
    <row r="64" spans="1:17" ht="18" customHeight="1" x14ac:dyDescent="0.25">
      <c r="E64" s="69"/>
      <c r="F64" s="69"/>
      <c r="P64" s="4"/>
      <c r="Q64" s="4"/>
    </row>
    <row r="65" spans="5:17" ht="18" customHeight="1" x14ac:dyDescent="0.25">
      <c r="E65" s="69"/>
      <c r="F65" s="69"/>
      <c r="P65" s="4"/>
      <c r="Q65" s="4"/>
    </row>
    <row r="66" spans="5:17" ht="18" customHeight="1" x14ac:dyDescent="0.25">
      <c r="E66" s="69"/>
      <c r="F66" s="69"/>
      <c r="P66" s="4"/>
      <c r="Q66" s="4"/>
    </row>
    <row r="67" spans="5:17" ht="18" customHeight="1" x14ac:dyDescent="0.25">
      <c r="E67" s="69"/>
      <c r="F67" s="69"/>
      <c r="P67" s="4"/>
      <c r="Q67" s="4"/>
    </row>
    <row r="68" spans="5:17" ht="18" customHeight="1" x14ac:dyDescent="0.25">
      <c r="E68" s="69"/>
      <c r="F68" s="69"/>
      <c r="P68" s="4"/>
      <c r="Q68" s="4"/>
    </row>
    <row r="69" spans="5:17" ht="18" customHeight="1" x14ac:dyDescent="0.25">
      <c r="E69" s="69"/>
      <c r="F69" s="69"/>
      <c r="P69" s="4"/>
      <c r="Q69" s="4"/>
    </row>
    <row r="70" spans="5:17" ht="18" customHeight="1" x14ac:dyDescent="0.25">
      <c r="E70" s="69"/>
      <c r="F70" s="69"/>
      <c r="P70" s="4"/>
      <c r="Q70" s="4"/>
    </row>
    <row r="71" spans="5:17" ht="18" customHeight="1" x14ac:dyDescent="0.25">
      <c r="E71" s="69"/>
      <c r="F71" s="69"/>
      <c r="P71" s="4"/>
      <c r="Q71" s="4"/>
    </row>
    <row r="72" spans="5:17" ht="18" customHeight="1" x14ac:dyDescent="0.25">
      <c r="E72" s="69"/>
      <c r="F72" s="69"/>
      <c r="P72" s="4"/>
      <c r="Q72" s="4"/>
    </row>
    <row r="73" spans="5:17" ht="18" customHeight="1" x14ac:dyDescent="0.25">
      <c r="E73" s="69"/>
      <c r="F73" s="69"/>
      <c r="P73" s="4"/>
      <c r="Q73" s="4"/>
    </row>
    <row r="74" spans="5:17" ht="18" customHeight="1" x14ac:dyDescent="0.25">
      <c r="E74" s="69"/>
      <c r="F74" s="69"/>
      <c r="P74" s="4"/>
      <c r="Q74" s="4"/>
    </row>
    <row r="75" spans="5:17" ht="18" customHeight="1" x14ac:dyDescent="0.25">
      <c r="E75" s="69"/>
      <c r="F75" s="69"/>
      <c r="P75" s="4"/>
      <c r="Q75" s="4"/>
    </row>
    <row r="76" spans="5:17" ht="18" customHeight="1" x14ac:dyDescent="0.25">
      <c r="E76" s="69"/>
      <c r="F76" s="69"/>
      <c r="G76" s="4"/>
      <c r="P76" s="4"/>
      <c r="Q76" s="4"/>
    </row>
    <row r="77" spans="5:17" ht="18" customHeight="1" x14ac:dyDescent="0.25">
      <c r="E77" s="69"/>
      <c r="F77" s="69"/>
      <c r="G77" s="4"/>
      <c r="P77" s="4"/>
      <c r="Q77" s="4"/>
    </row>
    <row r="78" spans="5:17" ht="18" customHeight="1" x14ac:dyDescent="0.25">
      <c r="E78" s="69"/>
      <c r="F78" s="69"/>
      <c r="G78" s="4"/>
      <c r="P78" s="4"/>
      <c r="Q78" s="4"/>
    </row>
    <row r="79" spans="5:17" ht="18" customHeight="1" x14ac:dyDescent="0.25">
      <c r="E79" s="69"/>
      <c r="F79" s="69"/>
      <c r="G79" s="4"/>
      <c r="P79" s="4"/>
      <c r="Q79" s="4"/>
    </row>
    <row r="80" spans="5:17" ht="18" customHeight="1" x14ac:dyDescent="0.25">
      <c r="E80" s="69"/>
      <c r="F80" s="69"/>
      <c r="G80" s="4"/>
      <c r="P80" s="4"/>
      <c r="Q80" s="4"/>
    </row>
    <row r="81" spans="5:17" ht="18" customHeight="1" x14ac:dyDescent="0.25">
      <c r="E81" s="69"/>
      <c r="F81" s="69"/>
      <c r="G81" s="4"/>
      <c r="P81" s="4"/>
      <c r="Q81" s="4"/>
    </row>
    <row r="82" spans="5:17" ht="18" customHeight="1" x14ac:dyDescent="0.25">
      <c r="E82" s="69"/>
      <c r="F82" s="69"/>
      <c r="G82" s="4"/>
      <c r="P82" s="4"/>
      <c r="Q82" s="4"/>
    </row>
    <row r="83" spans="5:17" ht="18" customHeight="1" x14ac:dyDescent="0.25">
      <c r="E83" s="69"/>
      <c r="F83" s="69"/>
      <c r="G83" s="4"/>
      <c r="P83" s="4"/>
      <c r="Q83" s="4"/>
    </row>
    <row r="84" spans="5:17" ht="18" customHeight="1" x14ac:dyDescent="0.25">
      <c r="E84" s="69"/>
      <c r="F84" s="69"/>
      <c r="G84" s="4"/>
      <c r="P84" s="4"/>
      <c r="Q84" s="4"/>
    </row>
    <row r="85" spans="5:17" ht="18" customHeight="1" x14ac:dyDescent="0.25">
      <c r="E85" s="69"/>
      <c r="F85" s="69"/>
      <c r="G85" s="4"/>
      <c r="P85" s="4"/>
      <c r="Q85" s="4"/>
    </row>
    <row r="86" spans="5:17" ht="18" customHeight="1" x14ac:dyDescent="0.25">
      <c r="E86" s="69"/>
      <c r="F86" s="69"/>
      <c r="G86" s="4"/>
      <c r="P86" s="4"/>
      <c r="Q86" s="4"/>
    </row>
    <row r="87" spans="5:17" ht="18" customHeight="1" x14ac:dyDescent="0.25">
      <c r="E87" s="69"/>
      <c r="F87" s="69"/>
      <c r="G87" s="4"/>
      <c r="P87" s="4"/>
      <c r="Q87" s="4"/>
    </row>
    <row r="88" spans="5:17" ht="18" customHeight="1" x14ac:dyDescent="0.25">
      <c r="E88" s="69"/>
      <c r="F88" s="69"/>
      <c r="G88" s="4"/>
      <c r="P88" s="4"/>
      <c r="Q88" s="4"/>
    </row>
    <row r="89" spans="5:17" ht="18" customHeight="1" x14ac:dyDescent="0.25">
      <c r="E89" s="69"/>
      <c r="F89" s="69"/>
      <c r="G89" s="4"/>
      <c r="P89" s="4"/>
      <c r="Q89" s="4"/>
    </row>
    <row r="90" spans="5:17" ht="18" customHeight="1" x14ac:dyDescent="0.25">
      <c r="E90" s="69"/>
      <c r="F90" s="69"/>
      <c r="G90" s="4"/>
      <c r="P90" s="4"/>
      <c r="Q90" s="4"/>
    </row>
    <row r="91" spans="5:17" ht="18" customHeight="1" x14ac:dyDescent="0.25">
      <c r="E91" s="69"/>
      <c r="F91" s="69"/>
      <c r="G91" s="4"/>
      <c r="P91" s="4"/>
      <c r="Q91" s="4"/>
    </row>
    <row r="92" spans="5:17" ht="18" customHeight="1" x14ac:dyDescent="0.25">
      <c r="E92" s="69"/>
      <c r="F92" s="69"/>
      <c r="G92" s="4"/>
      <c r="P92" s="4"/>
      <c r="Q92" s="4"/>
    </row>
    <row r="93" spans="5:17" ht="18" customHeight="1" x14ac:dyDescent="0.25">
      <c r="E93" s="69"/>
      <c r="F93" s="69"/>
      <c r="G93" s="4"/>
      <c r="P93" s="4"/>
      <c r="Q93" s="4"/>
    </row>
    <row r="94" spans="5:17" ht="18" customHeight="1" x14ac:dyDescent="0.25">
      <c r="E94" s="69"/>
      <c r="F94" s="69"/>
      <c r="G94" s="4"/>
      <c r="P94" s="4"/>
      <c r="Q94" s="4"/>
    </row>
    <row r="95" spans="5:17" ht="18" customHeight="1" x14ac:dyDescent="0.25">
      <c r="E95" s="69"/>
      <c r="F95" s="69"/>
      <c r="G95" s="4"/>
      <c r="P95" s="4"/>
      <c r="Q95" s="4"/>
    </row>
    <row r="96" spans="5:17" ht="18" customHeight="1" x14ac:dyDescent="0.25">
      <c r="E96" s="69"/>
      <c r="F96" s="69"/>
      <c r="G96" s="4"/>
      <c r="P96" s="4"/>
      <c r="Q96" s="4"/>
    </row>
    <row r="97" spans="5:17" ht="18" customHeight="1" x14ac:dyDescent="0.25">
      <c r="E97" s="69"/>
      <c r="F97" s="69"/>
      <c r="G97" s="4"/>
      <c r="P97" s="4"/>
      <c r="Q97" s="4"/>
    </row>
    <row r="98" spans="5:17" ht="18" customHeight="1" x14ac:dyDescent="0.25">
      <c r="E98" s="69"/>
      <c r="F98" s="69"/>
      <c r="G98" s="4"/>
      <c r="P98" s="4"/>
      <c r="Q98" s="4"/>
    </row>
    <row r="99" spans="5:17" ht="18" customHeight="1" x14ac:dyDescent="0.25">
      <c r="E99" s="69"/>
      <c r="F99" s="69"/>
      <c r="G99" s="4"/>
      <c r="P99" s="4"/>
      <c r="Q99" s="4"/>
    </row>
    <row r="100" spans="5:17" ht="18" customHeight="1" x14ac:dyDescent="0.25">
      <c r="E100" s="69"/>
      <c r="F100" s="69"/>
      <c r="G100" s="4"/>
      <c r="P100" s="4"/>
      <c r="Q100" s="4"/>
    </row>
    <row r="101" spans="5:17" ht="18" customHeight="1" x14ac:dyDescent="0.25">
      <c r="E101" s="69"/>
      <c r="F101" s="69"/>
      <c r="G101" s="4"/>
      <c r="P101" s="4"/>
      <c r="Q101" s="4"/>
    </row>
    <row r="102" spans="5:17" ht="18" customHeight="1" x14ac:dyDescent="0.25">
      <c r="E102" s="69"/>
      <c r="F102" s="69"/>
      <c r="G102" s="4"/>
      <c r="P102" s="4"/>
      <c r="Q102" s="4"/>
    </row>
    <row r="103" spans="5:17" ht="18" customHeight="1" x14ac:dyDescent="0.25">
      <c r="E103" s="69"/>
      <c r="F103" s="69"/>
      <c r="G103" s="4"/>
      <c r="P103" s="4"/>
      <c r="Q103" s="4"/>
    </row>
    <row r="104" spans="5:17" ht="18" customHeight="1" x14ac:dyDescent="0.25">
      <c r="E104" s="69"/>
      <c r="F104" s="69"/>
      <c r="G104" s="4"/>
      <c r="P104" s="4"/>
      <c r="Q104" s="4"/>
    </row>
    <row r="105" spans="5:17" ht="18" customHeight="1" x14ac:dyDescent="0.25">
      <c r="E105" s="69"/>
      <c r="F105" s="69"/>
      <c r="G105" s="4"/>
      <c r="P105" s="4"/>
      <c r="Q105" s="4"/>
    </row>
    <row r="106" spans="5:17" ht="18" customHeight="1" x14ac:dyDescent="0.25">
      <c r="E106" s="69"/>
      <c r="F106" s="69"/>
      <c r="G106" s="4"/>
      <c r="P106" s="4"/>
      <c r="Q106" s="4"/>
    </row>
    <row r="107" spans="5:17" ht="18" customHeight="1" x14ac:dyDescent="0.25">
      <c r="E107" s="69"/>
      <c r="F107" s="69"/>
      <c r="G107" s="4"/>
      <c r="P107" s="4"/>
      <c r="Q107" s="4"/>
    </row>
    <row r="108" spans="5:17" ht="18" customHeight="1" x14ac:dyDescent="0.25">
      <c r="E108" s="69"/>
      <c r="F108" s="69"/>
      <c r="G108" s="4"/>
      <c r="P108" s="4"/>
      <c r="Q108" s="4"/>
    </row>
    <row r="109" spans="5:17" ht="18" customHeight="1" x14ac:dyDescent="0.25">
      <c r="E109" s="69"/>
      <c r="F109" s="69"/>
      <c r="G109" s="4"/>
      <c r="P109" s="4"/>
      <c r="Q109" s="4"/>
    </row>
    <row r="110" spans="5:17" ht="18" customHeight="1" x14ac:dyDescent="0.25">
      <c r="E110" s="69"/>
      <c r="F110" s="69"/>
      <c r="G110" s="4"/>
      <c r="P110" s="4"/>
      <c r="Q110" s="4"/>
    </row>
    <row r="111" spans="5:17" ht="18" customHeight="1" x14ac:dyDescent="0.25">
      <c r="E111" s="69"/>
      <c r="F111" s="69"/>
      <c r="G111" s="4"/>
      <c r="P111" s="4"/>
      <c r="Q111" s="4"/>
    </row>
    <row r="112" spans="5:17" ht="18" customHeight="1" x14ac:dyDescent="0.25">
      <c r="E112" s="69"/>
      <c r="F112" s="69"/>
      <c r="G112" s="4"/>
      <c r="P112" s="4"/>
      <c r="Q112" s="4"/>
    </row>
  </sheetData>
  <sheetProtection password="C8ED" sheet="1" objects="1" scenarios="1" selectLockedCells="1"/>
  <mergeCells count="4">
    <mergeCell ref="A1:B4"/>
    <mergeCell ref="C1:M4"/>
    <mergeCell ref="B5:C5"/>
    <mergeCell ref="H5:K5"/>
  </mergeCells>
  <conditionalFormatting sqref="J21 B15">
    <cfRule type="cellIs" dxfId="2" priority="3" stopIfTrue="1" operator="equal">
      <formula>0</formula>
    </cfRule>
  </conditionalFormatting>
  <conditionalFormatting sqref="C27">
    <cfRule type="cellIs" dxfId="1" priority="2" stopIfTrue="1" operator="lessThanOrEqual">
      <formula>0</formula>
    </cfRule>
  </conditionalFormatting>
  <conditionalFormatting sqref="I15">
    <cfRule type="cellIs" dxfId="0" priority="1" stopIfTrue="1" operator="equal">
      <formula>0</formula>
    </cfRule>
  </conditionalFormatting>
  <dataValidations count="9">
    <dataValidation type="whole" allowBlank="1" showInputMessage="1" showErrorMessage="1" errorTitle="Dept ID" error="Dept must be in the 5XXXXXX range." sqref="B13 K13 D13 I13">
      <formula1>5000000</formula1>
      <formula2>5999999</formula2>
    </dataValidation>
    <dataValidation type="whole" allowBlank="1" showInputMessage="1" showErrorMessage="1" errorTitle="Account" error="Account must in the 5XXXX - 8XXXX range._x000a_" sqref="K14 D14">
      <formula1>50000</formula1>
      <formula2>89999</formula2>
    </dataValidation>
    <dataValidation type="whole" allowBlank="1" showInputMessage="1" showErrorMessage="1" errorTitle="Class" error="Class must be in the XX range." sqref="D15 K15">
      <formula1>0</formula1>
      <formula2>99</formula2>
    </dataValidation>
    <dataValidation type="whole" allowBlank="1" showInputMessage="1" showErrorMessage="1" errorTitle="Program" error="Program must be in the 5XXXX range." sqref="B17 K17 D17 I17">
      <formula1>50000</formula1>
      <formula2>59999</formula2>
    </dataValidation>
    <dataValidation type="whole" allowBlank="1" showInputMessage="1" showErrorMessage="1" errorTitle="Project" error="Project must be in the 5XXXXXX range." sqref="D18:D19 K18:K19 B18 I18">
      <formula1>5000000</formula1>
      <formula2>5999999</formula2>
    </dataValidation>
    <dataValidation type="whole" allowBlank="1" showInputMessage="1" showErrorMessage="1" errorTitle="Position Number" error="Position Number must be in the XXXXXXXX range." sqref="B7 I7">
      <formula1>0</formula1>
      <formula2>99999999</formula2>
    </dataValidation>
    <dataValidation type="textLength" operator="equal" allowBlank="1" showInputMessage="1" showErrorMessage="1" errorTitle="Class" error="Class must be in the XX range." sqref="B15 I15">
      <formula1>2</formula1>
    </dataValidation>
    <dataValidation type="whole" allowBlank="1" showInputMessage="1" showErrorMessage="1" errorTitle="Account" error="Account must in the 5XXXX - 8XXXX range._x000a_" sqref="B14 I14">
      <formula1>40000</formula1>
      <formula2>89999</formula2>
    </dataValidation>
    <dataValidation type="whole" allowBlank="1" showInputMessage="1" showErrorMessage="1" errorTitle="10 digit Acct ID" error="Acct ID must be in the 5XXXXXXXXX range." sqref="B19 I19">
      <formula1>5000000000</formula1>
      <formula2>5999999999</formula2>
    </dataValidation>
  </dataValidations>
  <printOptions horizontalCentered="1"/>
  <pageMargins left="0" right="0" top="0" bottom="0" header="0" footer="0"/>
  <pageSetup scale="75" orientation="landscape" horizontalDpi="300" verticalDpi="30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 to PM</vt:lpstr>
      <vt:lpstr>'PM to PM'!Print_Area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Wyman</dc:creator>
  <cp:lastModifiedBy>sharonb</cp:lastModifiedBy>
  <cp:lastPrinted>2015-09-03T15:36:35Z</cp:lastPrinted>
  <dcterms:created xsi:type="dcterms:W3CDTF">2015-09-03T15:32:04Z</dcterms:created>
  <dcterms:modified xsi:type="dcterms:W3CDTF">2015-09-09T14:55:53Z</dcterms:modified>
</cp:coreProperties>
</file>