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/>
  </bookViews>
  <sheets>
    <sheet name="Birmingham - Fall" sheetId="2" r:id="rId1"/>
    <sheet name="Birmingham - Spr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7" i="2"/>
  <c r="D8" i="2"/>
  <c r="D9" i="2"/>
  <c r="D14" i="2"/>
  <c r="D20" i="2" s="1"/>
  <c r="D15" i="2"/>
  <c r="D16" i="2"/>
  <c r="D17" i="2"/>
  <c r="D18" i="2"/>
  <c r="D19" i="2"/>
  <c r="C20" i="2"/>
  <c r="B3" i="2" s="1"/>
  <c r="D24" i="2"/>
  <c r="D25" i="2"/>
  <c r="D26" i="2"/>
  <c r="C27" i="2"/>
  <c r="D27" i="2"/>
  <c r="C3" i="2" l="1"/>
  <c r="C3" i="1"/>
  <c r="D7" i="1"/>
  <c r="D8" i="1"/>
  <c r="D9" i="1"/>
  <c r="D14" i="1"/>
  <c r="D15" i="1"/>
  <c r="D16" i="1"/>
  <c r="D17" i="1"/>
  <c r="D18" i="1"/>
  <c r="D19" i="1"/>
  <c r="C20" i="1"/>
  <c r="B3" i="1" s="1"/>
  <c r="D20" i="1"/>
  <c r="D24" i="1"/>
  <c r="D25" i="1"/>
  <c r="D26" i="1"/>
  <c r="C27" i="1"/>
  <c r="D27" i="1"/>
  <c r="E3" i="1" l="1"/>
</calcChain>
</file>

<file path=xl/sharedStrings.xml><?xml version="1.0" encoding="utf-8"?>
<sst xmlns="http://schemas.openxmlformats.org/spreadsheetml/2006/main" count="66" uniqueCount="24">
  <si>
    <t>Total</t>
  </si>
  <si>
    <t>iNext Travel Insurnace</t>
  </si>
  <si>
    <t>UK Visa Application Fee</t>
  </si>
  <si>
    <t>Airfare</t>
  </si>
  <si>
    <t>Notes</t>
  </si>
  <si>
    <t>GBP £</t>
  </si>
  <si>
    <t>USD $</t>
  </si>
  <si>
    <t>Items</t>
  </si>
  <si>
    <t>Travel Expenses</t>
  </si>
  <si>
    <t>Personal Expenses</t>
  </si>
  <si>
    <t>Local Transportation</t>
  </si>
  <si>
    <t>Textbooks</t>
  </si>
  <si>
    <t>Laundry</t>
  </si>
  <si>
    <t>Food - Meal Plan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</si>
  <si>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</si>
  <si>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</si>
  <si>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Tution &amp; Fees (Out of State)</t>
  </si>
  <si>
    <t>Tution &amp; Fees (NEBHE)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</si>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</sst>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&quot;$&quot;#,##0.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10"/>
      <color theme="1" tint="0.14999847407452621"/>
      <name val="Calibri"/>
      <scheme val="minor"/>
    </font>
    <font>
      <b/>
      <sz val="10"/>
      <color theme="1" tint="0.14999847407452621"/>
      <name val="Calibri"/>
      <scheme val="min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left" vertical="top"/>
    </xf>
    <xf numFmtId="167" fontId="17" fillId="0" borderId="0" xfId="0" applyNumberFormat="1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7" fontId="17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-[$£-809]* #,##0.00_-;\-[$£-809]* #,##0.00_-;_-[$£-809]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19022</xdr:rowOff>
    </xdr:from>
    <xdr:ext cx="6343650" cy="13049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22"/>
          <a:ext cx="6343650" cy="1304979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0</xdr:row>
      <xdr:rowOff>171450</xdr:rowOff>
    </xdr:from>
    <xdr:to>
      <xdr:col>3</xdr:col>
      <xdr:colOff>28576</xdr:colOff>
      <xdr:row>0</xdr:row>
      <xdr:rowOff>1095375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171450"/>
          <a:ext cx="1390651" cy="9525"/>
        </a:xfrm>
        <a:prstGeom prst="rect">
          <a:avLst/>
        </a:prstGeom>
        <a:solidFill>
          <a:srgbClr val="99CCFF">
            <a:alpha val="61961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chemeClr val="bg1"/>
              </a:solidFill>
              <a:latin typeface="+mj-lt"/>
            </a:rPr>
            <a:t>Birmingham</a:t>
          </a:r>
        </a:p>
        <a:p>
          <a:pPr algn="ctr"/>
          <a:r>
            <a:rPr lang="en-US" sz="1100" i="1" baseline="0">
              <a:solidFill>
                <a:schemeClr val="bg1"/>
              </a:solidFill>
              <a:latin typeface="+mj-lt"/>
            </a:rPr>
            <a:t>Fall Semester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19022</xdr:rowOff>
    </xdr:from>
    <xdr:ext cx="6343650" cy="13049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22"/>
          <a:ext cx="6343650" cy="1304979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0</xdr:row>
      <xdr:rowOff>171450</xdr:rowOff>
    </xdr:from>
    <xdr:to>
      <xdr:col>3</xdr:col>
      <xdr:colOff>28576</xdr:colOff>
      <xdr:row>0</xdr:row>
      <xdr:rowOff>1095375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171450"/>
          <a:ext cx="1390651" cy="9525"/>
        </a:xfrm>
        <a:prstGeom prst="rect">
          <a:avLst/>
        </a:prstGeom>
        <a:solidFill>
          <a:srgbClr val="99CCFF">
            <a:alpha val="61961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</a:t>
          </a:r>
        </a:p>
        <a:p>
          <a:pPr algn="ctr"/>
          <a:r>
            <a:rPr lang="en-US" sz="2000" baseline="0">
              <a:solidFill>
                <a:schemeClr val="bg1"/>
              </a:solidFill>
              <a:latin typeface="+mj-lt"/>
            </a:rPr>
            <a:t>Birmingham</a:t>
          </a:r>
        </a:p>
        <a:p>
          <a:pPr algn="ctr"/>
          <a:r>
            <a:rPr lang="en-US" sz="1100" i="1" baseline="0">
              <a:solidFill>
                <a:schemeClr val="bg1"/>
              </a:solidFill>
              <a:latin typeface="+mj-lt"/>
            </a:rPr>
            <a:t>Spring Semester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_AcademicExpenses291281720262935384144" displayName="Table_AcademicExpenses291281720262935384144" ref="B6:E10" totalsRowShown="0" headerRowDxfId="22" dataDxfId="21" totalsRowDxfId="20">
  <tableColumns count="4">
    <tableColumn id="1" name="Items" totalsRowDxfId="19"/>
    <tableColumn id="2" name="USD $" totalsRowDxfId="18"/>
    <tableColumn id="3" name="GBP £" dataDxfId="16" totalsRowDxfId="17">
      <calculatedColumnFormula>Table_AcademicExpenses291281720262935384144[[#This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5" name="Table_LivingExpenses61013151821273036394245" displayName="Table_LivingExpenses61013151821273036394245" ref="B13:E20" totalsRowCount="1" headerRowDxfId="14" dataDxfId="13" totalsRowBorderDxfId="12">
  <tableColumns count="4">
    <tableColumn id="1" name="Items" totalsRowLabel="Total" totalsRowDxfId="11"/>
    <tableColumn id="2" name="USD $" totalsRowFunction="sum" totalsRowDxfId="10"/>
    <tableColumn id="3" name="GBP £" totalsRowFunction="sum" dataDxfId="8" totalsRowDxfId="9">
      <calculatedColumnFormula>Table_LivingExpenses61013151821273036394245[[#This Row],[USD $]]*0.821863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6" name="Table_PersonalExpenses71114161922283137404346" displayName="Table_PersonalExpenses71114161922283137404346" ref="B23:E27" totalsRowCount="1" headerRowDxfId="6" dataDxfId="5">
  <tableColumns count="4">
    <tableColumn id="1" name="Items" totalsRowLabel="Total" totalsRowDxfId="4"/>
    <tableColumn id="2" name="USD $" totalsRowFunction="sum" totalsRowDxfId="3"/>
    <tableColumn id="3" name="GBP £" totalsRowFunction="sum" dataDxfId="1" totalsRowDxfId="2">
      <calculatedColumnFormula>Table_PersonalExpenses71114161922283137404346[[#This Row],[USD $]]*0.821863</calculatedColumnFormula>
    </tableColumn>
    <tableColumn id="4" name="Notes" totalsRowDxfId="0"/>
  </tableColumns>
  <tableStyleInfo name="CollegeBudget2" showFirstColumn="0" showLastColumn="0" showRowStripes="1" showColumnStripes="0"/>
</table>
</file>

<file path=xl/tables/table4.xml><?xml version="1.0" encoding="utf-8"?>
<table xmlns="http://schemas.openxmlformats.org/spreadsheetml/2006/main" id="1" name="Table_AcademicExpenses29128172026293538414447" displayName="Table_AcademicExpenses29128172026293538414447" ref="B6:E10" totalsRowShown="0" headerRowDxfId="45" dataDxfId="44" totalsRowDxfId="43">
  <tableColumns count="4">
    <tableColumn id="1" name="Items" totalsRowDxfId="42"/>
    <tableColumn id="2" name="USD $" totalsRowDxfId="41"/>
    <tableColumn id="3" name="GBP £" dataDxfId="40" totalsRowDxfId="39">
      <calculatedColumnFormula>Table_AcademicExpenses29128172026293538414447[[#This Row],[USD $]]*1.48</calculatedColumnFormula>
    </tableColumn>
    <tableColumn id="4" name="Notes" totalsRowDxfId="38"/>
  </tableColumns>
  <tableStyleInfo name="CollegeBudget2" showFirstColumn="0" showLastColumn="0" showRowStripes="1" showColumnStripes="0"/>
</table>
</file>

<file path=xl/tables/table5.xml><?xml version="1.0" encoding="utf-8"?>
<table xmlns="http://schemas.openxmlformats.org/spreadsheetml/2006/main" id="2" name="Table_LivingExpenses6101315182127303639424548" displayName="Table_LivingExpenses6101315182127303639424548" ref="B13:E20" totalsRowCount="1" headerRowDxfId="37" dataDxfId="36" totalsRowBorderDxfId="35">
  <tableColumns count="4">
    <tableColumn id="1" name="Items" totalsRowLabel="Total" totalsRowDxfId="34"/>
    <tableColumn id="2" name="USD $" totalsRowFunction="sum" totalsRowDxfId="33"/>
    <tableColumn id="3" name="GBP £" totalsRowFunction="sum" dataDxfId="32" totalsRowDxfId="31">
      <calculatedColumnFormula>Table_LivingExpenses6101315182127303639424548[[#This Row],[USD $]]*0.821863</calculatedColumnFormula>
    </tableColumn>
    <tableColumn id="4" name="Notes" totalsRowDxfId="30"/>
  </tableColumns>
  <tableStyleInfo name="CollegeBudget2" showFirstColumn="0" showLastColumn="0" showRowStripes="1" showColumnStripes="0"/>
</table>
</file>

<file path=xl/tables/table6.xml><?xml version="1.0" encoding="utf-8"?>
<table xmlns="http://schemas.openxmlformats.org/spreadsheetml/2006/main" id="3" name="Table_PersonalExpenses7111416192228313740434649" displayName="Table_PersonalExpenses7111416192228313740434649" ref="B23:E27" totalsRowCount="1" headerRowDxfId="29" dataDxfId="28">
  <tableColumns count="4">
    <tableColumn id="1" name="Items" totalsRowLabel="Total" totalsRowDxfId="27"/>
    <tableColumn id="2" name="USD $" totalsRowFunction="sum" totalsRowDxfId="26"/>
    <tableColumn id="3" name="GBP £" totalsRowFunction="sum" dataDxfId="25" totalsRowDxfId="24">
      <calculatedColumnFormula>Table_PersonalExpenses7111416192228313740434649[[#This Row],[USD $]]*0.821863</calculatedColumnFormula>
    </tableColumn>
    <tableColumn id="4" name="Notes" totalsRowDxfId="23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tabSelected="1" topLeftCell="A7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1" customFormat="1" ht="109.5" customHeight="1" x14ac:dyDescent="0.25">
      <c r="C1" s="32"/>
      <c r="F1" s="31" t="s">
        <v>23</v>
      </c>
    </row>
    <row r="2" spans="2:6" s="7" customFormat="1" ht="16.5" customHeight="1" x14ac:dyDescent="0.25">
      <c r="B2" s="30" t="s">
        <v>22</v>
      </c>
      <c r="C2" s="30" t="s">
        <v>21</v>
      </c>
      <c r="D2" s="30"/>
      <c r="E2" s="30" t="s">
        <v>20</v>
      </c>
    </row>
    <row r="3" spans="2:6" ht="30" customHeight="1" x14ac:dyDescent="0.25">
      <c r="B3" s="29">
        <f>C7+Table_LivingExpenses61013151821273036394245[[#Totals],[USD $]]+Table_PersonalExpenses71114161922283137404346[[#Totals],[USD $]]</f>
        <v>13429</v>
      </c>
      <c r="C3" s="33">
        <f>C8+Table_LivingExpenses61013151821273036394245[[#Totals],[USD $]]+Table_PersonalExpenses71114161922283137404346[[#Totals],[USD $]]</f>
        <v>16009</v>
      </c>
      <c r="D3" s="33"/>
      <c r="E3" s="28">
        <f>C9+Table_LivingExpenses61013151821273036394245[[#Totals],[USD $]]+Table_PersonalExpenses71114161922283137404346[[#Totals],[USD $]]</f>
        <v>23119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19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18</v>
      </c>
      <c r="C7" s="5">
        <v>5451</v>
      </c>
      <c r="D7" s="21">
        <f>Table_AcademicExpenses291281720262935384144[[#This Row],[USD $]]*0.821863</f>
        <v>4479.9752129999997</v>
      </c>
      <c r="E7" s="22"/>
    </row>
    <row r="8" spans="2:6" ht="18" customHeight="1" x14ac:dyDescent="0.25">
      <c r="B8" s="3" t="s">
        <v>17</v>
      </c>
      <c r="C8" s="5">
        <v>8031</v>
      </c>
      <c r="D8" s="21">
        <f>Table_AcademicExpenses291281720262935384144[[#This Row],[USD $]]*0.821863</f>
        <v>6600.3817529999997</v>
      </c>
      <c r="E8" s="3"/>
    </row>
    <row r="9" spans="2:6" ht="18" customHeight="1" x14ac:dyDescent="0.25">
      <c r="B9" s="3" t="s">
        <v>16</v>
      </c>
      <c r="C9" s="5">
        <v>15141</v>
      </c>
      <c r="D9" s="21">
        <f>Table_AcademicExpenses291281720262935384144[[#This Row],[USD $]]*0.821863</f>
        <v>12443.827683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15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14</v>
      </c>
      <c r="C14" s="5">
        <v>3000</v>
      </c>
      <c r="D14" s="4">
        <f>Table_LivingExpenses61013151821273036394245[[#This Row],[USD $]]*0.821863</f>
        <v>2465.5889999999999</v>
      </c>
      <c r="E14" s="17"/>
    </row>
    <row r="15" spans="2:6" ht="18" customHeight="1" x14ac:dyDescent="0.25">
      <c r="B15" s="3" t="s">
        <v>13</v>
      </c>
      <c r="C15" s="5">
        <v>2000</v>
      </c>
      <c r="D15" s="4">
        <f>Table_LivingExpenses61013151821273036394245[[#This Row],[USD $]]*0.821863</f>
        <v>1643.7260000000001</v>
      </c>
      <c r="E15" s="3"/>
    </row>
    <row r="16" spans="2:6" ht="18" customHeight="1" x14ac:dyDescent="0.25">
      <c r="B16" s="3" t="s">
        <v>12</v>
      </c>
      <c r="C16" s="5">
        <v>150</v>
      </c>
      <c r="D16" s="4">
        <f>Table_LivingExpenses61013151821273036394245[[#This Row],[USD $]]*0.821863</f>
        <v>123.27945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Table_LivingExpenses61013151821273036394245[[#This Row],[USD $]]*0.821863</f>
        <v>328.74520000000001</v>
      </c>
      <c r="E17" s="3"/>
    </row>
    <row r="18" spans="2:5" ht="18" customHeight="1" x14ac:dyDescent="0.25">
      <c r="B18" s="3" t="s">
        <v>10</v>
      </c>
      <c r="C18" s="5">
        <v>200</v>
      </c>
      <c r="D18" s="4">
        <f>Table_LivingExpenses61013151821273036394245[[#This Row],[USD $]]*0.821863</f>
        <v>164.37260000000001</v>
      </c>
      <c r="E18" s="3"/>
    </row>
    <row r="19" spans="2:5" ht="18" customHeight="1" x14ac:dyDescent="0.25">
      <c r="B19" s="3" t="s">
        <v>9</v>
      </c>
      <c r="C19" s="5">
        <v>1000</v>
      </c>
      <c r="D19" s="4">
        <f>Table_LivingExpenses61013151821273036394245[[#This Row],[USD $]]*0.821863</f>
        <v>821.86300000000006</v>
      </c>
      <c r="E19" s="3"/>
    </row>
    <row r="20" spans="2:5" ht="26.1" customHeight="1" x14ac:dyDescent="0.25">
      <c r="B20" s="16" t="s">
        <v>0</v>
      </c>
      <c r="C20" s="15">
        <f>SUBTOTAL(109,Table_LivingExpenses61013151821273036394245[USD $])</f>
        <v>6750</v>
      </c>
      <c r="D20" s="14">
        <f>SUBTOTAL(109,Table_LivingExpenses61013151821273036394245[GBP £])</f>
        <v>5547.5752500000008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1000</v>
      </c>
      <c r="D24" s="4">
        <f>Table_PersonalExpenses71114161922283137404346[[#This Row],[USD $]]*0.821863</f>
        <v>821.86300000000006</v>
      </c>
      <c r="E24" s="3"/>
    </row>
    <row r="25" spans="2:5" s="7" customFormat="1" ht="18" customHeight="1" x14ac:dyDescent="0.25">
      <c r="B25" s="3" t="s">
        <v>2</v>
      </c>
      <c r="C25" s="5">
        <v>125</v>
      </c>
      <c r="D25" s="4">
        <f>Table_PersonalExpenses71114161922283137404346[[#This Row],[USD $]]*0.821863</f>
        <v>102.73287500000001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Table_PersonalExpenses71114161922283137404346[[#This Row],[USD $]]*0.821863</f>
        <v>84.651888999999997</v>
      </c>
      <c r="E26" s="3"/>
    </row>
    <row r="27" spans="2:5" ht="26.1" customHeight="1" x14ac:dyDescent="0.25">
      <c r="B27" s="6" t="s">
        <v>0</v>
      </c>
      <c r="C27" s="5">
        <f>SUBTOTAL(109,Table_PersonalExpenses71114161922283137404346[USD $])</f>
        <v>1228</v>
      </c>
      <c r="D27" s="4">
        <f>SUBTOTAL(109,Table_PersonalExpenses71114161922283137404346[GBP £])</f>
        <v>1009.2477640000001</v>
      </c>
      <c r="E27" s="3"/>
    </row>
  </sheetData>
  <mergeCells count="1">
    <mergeCell ref="C3:D3"/>
  </mergeCells>
  <dataValidations count="8">
    <dataValidation allowBlank="1" showInputMessage="1" showErrorMessage="1" prompt="Enter item notes under this column" sqref="E6 E13 E23"/>
    <dataValidation allowBlank="1" showInputMessage="1" showErrorMessage="1" prompt="Enter Actual Spent per item under this column" sqref="D6 D13 D23"/>
    <dataValidation allowBlank="1" showInputMessage="1" showErrorMessage="1" prompt="Enter Budget per item under this column" sqref="C6 C13 C23"/>
    <dataValidation allowBlank="1" showInputMessage="1" showErrorMessage="1" prompt="Enter Expense Items below this column" sqref="B6 B23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zoomScaleNormal="100" workbookViewId="0">
      <selection activeCell="C24" sqref="C2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1" customFormat="1" ht="109.5" customHeight="1" x14ac:dyDescent="0.25">
      <c r="C1" s="32"/>
      <c r="F1" s="31" t="s">
        <v>23</v>
      </c>
    </row>
    <row r="2" spans="2:6" s="7" customFormat="1" ht="16.5" customHeight="1" x14ac:dyDescent="0.25">
      <c r="B2" s="30" t="s">
        <v>22</v>
      </c>
      <c r="C2" s="30" t="s">
        <v>21</v>
      </c>
      <c r="D2" s="30"/>
      <c r="E2" s="30" t="s">
        <v>20</v>
      </c>
    </row>
    <row r="3" spans="2:6" ht="30" customHeight="1" x14ac:dyDescent="0.25">
      <c r="B3" s="29">
        <f>C7+Table_LivingExpenses6101315182127303639424548[[#Totals],[USD $]]+Table_PersonalExpenses7111416192228313740434649[[#Totals],[USD $]]</f>
        <v>15029</v>
      </c>
      <c r="C3" s="33">
        <f>C8+Table_LivingExpenses6101315182127303639424548[[#Totals],[USD $]]+Table_PersonalExpenses7111416192228313740434649[[#Totals],[USD $]]</f>
        <v>17609</v>
      </c>
      <c r="D3" s="33"/>
      <c r="E3" s="28">
        <f>C9+Table_LivingExpenses6101315182127303639424548[[#Totals],[USD $]]+Table_PersonalExpenses7111416192228313740434649[[#Totals],[USD $]]</f>
        <v>24719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19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18</v>
      </c>
      <c r="C7" s="5">
        <v>5451</v>
      </c>
      <c r="D7" s="21">
        <f>Table_AcademicExpenses29128172026293538414447[[#This Row],[USD $]]*0.821863</f>
        <v>4479.9752129999997</v>
      </c>
      <c r="E7" s="22"/>
    </row>
    <row r="8" spans="2:6" ht="18" customHeight="1" x14ac:dyDescent="0.25">
      <c r="B8" s="3" t="s">
        <v>17</v>
      </c>
      <c r="C8" s="5">
        <v>8031</v>
      </c>
      <c r="D8" s="21">
        <f>Table_AcademicExpenses29128172026293538414447[[#This Row],[USD $]]*0.821863</f>
        <v>6600.3817529999997</v>
      </c>
      <c r="E8" s="3"/>
    </row>
    <row r="9" spans="2:6" ht="18" customHeight="1" x14ac:dyDescent="0.25">
      <c r="B9" s="3" t="s">
        <v>16</v>
      </c>
      <c r="C9" s="5">
        <v>15141</v>
      </c>
      <c r="D9" s="21">
        <f>Table_AcademicExpenses29128172026293538414447[[#This Row],[USD $]]*0.821863</f>
        <v>12443.827683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15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14</v>
      </c>
      <c r="C14" s="5">
        <v>3500</v>
      </c>
      <c r="D14" s="4">
        <f>Table_LivingExpenses6101315182127303639424548[[#This Row],[USD $]]*0.821863</f>
        <v>2876.5205000000001</v>
      </c>
      <c r="E14" s="17"/>
    </row>
    <row r="15" spans="2:6" ht="18" customHeight="1" x14ac:dyDescent="0.25">
      <c r="B15" s="3" t="s">
        <v>13</v>
      </c>
      <c r="C15" s="5">
        <v>2500</v>
      </c>
      <c r="D15" s="4">
        <f>Table_LivingExpenses6101315182127303639424548[[#This Row],[USD $]]*0.821863</f>
        <v>2054.6574999999998</v>
      </c>
      <c r="E15" s="3"/>
    </row>
    <row r="16" spans="2:6" ht="18" customHeight="1" x14ac:dyDescent="0.25">
      <c r="B16" s="3" t="s">
        <v>12</v>
      </c>
      <c r="C16" s="5">
        <v>200</v>
      </c>
      <c r="D16" s="4">
        <f>Table_LivingExpenses6101315182127303639424548[[#This Row],[USD $]]*0.821863</f>
        <v>164.37260000000001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Table_LivingExpenses6101315182127303639424548[[#This Row],[USD $]]*0.821863</f>
        <v>328.74520000000001</v>
      </c>
      <c r="E17" s="3"/>
    </row>
    <row r="18" spans="2:5" ht="18" customHeight="1" x14ac:dyDescent="0.25">
      <c r="B18" s="3" t="s">
        <v>10</v>
      </c>
      <c r="C18" s="5">
        <v>250</v>
      </c>
      <c r="D18" s="4">
        <f>Table_LivingExpenses6101315182127303639424548[[#This Row],[USD $]]*0.821863</f>
        <v>205.46575000000001</v>
      </c>
      <c r="E18" s="3"/>
    </row>
    <row r="19" spans="2:5" ht="18" customHeight="1" x14ac:dyDescent="0.25">
      <c r="B19" s="3" t="s">
        <v>9</v>
      </c>
      <c r="C19" s="5">
        <v>1500</v>
      </c>
      <c r="D19" s="4">
        <f>Table_LivingExpenses6101315182127303639424548[[#This Row],[USD $]]*0.821863</f>
        <v>1232.7945</v>
      </c>
      <c r="E19" s="3"/>
    </row>
    <row r="20" spans="2:5" ht="26.1" customHeight="1" x14ac:dyDescent="0.25">
      <c r="B20" s="16" t="s">
        <v>0</v>
      </c>
      <c r="C20" s="15">
        <f>SUBTOTAL(109,Table_LivingExpenses6101315182127303639424548[USD $])</f>
        <v>8350</v>
      </c>
      <c r="D20" s="14">
        <f>SUBTOTAL(109,Table_LivingExpenses6101315182127303639424548[GBP £])</f>
        <v>6862.5560500000001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1000</v>
      </c>
      <c r="D24" s="4">
        <f>Table_PersonalExpenses7111416192228313740434649[[#This Row],[USD $]]*0.821863</f>
        <v>821.86300000000006</v>
      </c>
      <c r="E24" s="3"/>
    </row>
    <row r="25" spans="2:5" s="7" customFormat="1" ht="18" customHeight="1" x14ac:dyDescent="0.25">
      <c r="B25" s="3" t="s">
        <v>2</v>
      </c>
      <c r="C25" s="5">
        <v>125</v>
      </c>
      <c r="D25" s="4">
        <f>Table_PersonalExpenses7111416192228313740434649[[#This Row],[USD $]]*0.821863</f>
        <v>102.73287500000001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Table_PersonalExpenses7111416192228313740434649[[#This Row],[USD $]]*0.821863</f>
        <v>84.651888999999997</v>
      </c>
      <c r="E26" s="3"/>
    </row>
    <row r="27" spans="2:5" ht="26.1" customHeight="1" x14ac:dyDescent="0.25">
      <c r="B27" s="6" t="s">
        <v>0</v>
      </c>
      <c r="C27" s="5">
        <f>SUBTOTAL(109,Table_PersonalExpenses7111416192228313740434649[USD $])</f>
        <v>1228</v>
      </c>
      <c r="D27" s="4">
        <f>SUBTOTAL(109,Table_PersonalExpenses7111416192228313740434649[GBP £])</f>
        <v>1009.2477640000001</v>
      </c>
      <c r="E27" s="3"/>
    </row>
  </sheetData>
  <mergeCells count="1">
    <mergeCell ref="C3:D3"/>
  </mergeCells>
  <dataValidations count="8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  <dataValidation allowBlank="1" showInputMessage="1" showErrorMessage="1" prompt="Total Monthly Budget is calculated in this cell" sqref="B3"/>
    <dataValidation allowBlank="1" showInputMessage="1" showErrorMessage="1" prompt="Total actual spent is calculated in this cell" sqref="C3:D3"/>
    <dataValidation allowBlank="1" showInputMessage="1" showErrorMessage="1" prompt="This bar shows the % of money spent against the total budget" sqref="E3"/>
    <dataValidation allowBlank="1" showInputMessage="1" showErrorMessage="1" prompt="Enter Expense Items below this column" sqref="B6 B23 B13"/>
    <dataValidation allowBlank="1" showInputMessage="1" showErrorMessage="1" prompt="Enter Budget per item under this column" sqref="C6 C13 C23"/>
    <dataValidation allowBlank="1" showInputMessage="1" showErrorMessage="1" prompt="Enter Actual Spent per item under this column" sqref="D6 D13 D23"/>
    <dataValidation allowBlank="1" showInputMessage="1" showErrorMessage="1" prompt="Enter item notes under this column" sqref="E6 E13 E23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Birmingham - Fall</vt:lpstr>
      <vt:lpstr>Birmingham - Spring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2019-11-07T15:57:25Z</dcterms:created>
  <dcterms:modified xsi:type="dcterms:W3CDTF">2019-11-07T16:22:14Z</dcterms:modified>
</cp:coreProperties>
</file>