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oip01\Box\OIP\Study Abroad\DIRECT EXCHANGES\Budgets 2019\"/>
    </mc:Choice>
  </mc:AlternateContent>
  <bookViews>
    <workbookView xWindow="0" yWindow="0" windowWidth="28800" windowHeight="12300" activeTab="1"/>
  </bookViews>
  <sheets>
    <sheet name="Bangor University - Fall" sheetId="1" r:id="rId1"/>
    <sheet name="Bangor University - Spr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4" i="2"/>
  <c r="D15" i="2"/>
  <c r="D20" i="2" s="1"/>
  <c r="D16" i="2"/>
  <c r="D17" i="2"/>
  <c r="D18" i="2"/>
  <c r="D19" i="2"/>
  <c r="C20" i="2"/>
  <c r="B3" i="2" s="1"/>
  <c r="D24" i="2"/>
  <c r="D25" i="2"/>
  <c r="D27" i="2" s="1"/>
  <c r="D26" i="2"/>
  <c r="C27" i="2"/>
  <c r="D7" i="1"/>
  <c r="D8" i="1"/>
  <c r="D9" i="1"/>
  <c r="D14" i="1"/>
  <c r="D15" i="1"/>
  <c r="D20" i="1" s="1"/>
  <c r="D16" i="1"/>
  <c r="D17" i="1"/>
  <c r="D18" i="1"/>
  <c r="D19" i="1"/>
  <c r="C20" i="1"/>
  <c r="B3" i="1" s="1"/>
  <c r="D24" i="1"/>
  <c r="D25" i="1"/>
  <c r="D27" i="1" s="1"/>
  <c r="D26" i="1"/>
  <c r="C27" i="1"/>
  <c r="E3" i="2" l="1"/>
  <c r="C3" i="2"/>
  <c r="E3" i="1"/>
  <c r="C3" i="1"/>
</calcChain>
</file>

<file path=xl/sharedStrings.xml><?xml version="1.0" encoding="utf-8"?>
<sst xmlns="http://schemas.openxmlformats.org/spreadsheetml/2006/main" count="66" uniqueCount="24">
  <si>
    <t>Total</t>
  </si>
  <si>
    <t>iNext Travel Insurnace</t>
  </si>
  <si>
    <t>UK Visa Application Fee</t>
  </si>
  <si>
    <t>Airfare</t>
  </si>
  <si>
    <t>Notes</t>
  </si>
  <si>
    <t>EUR €</t>
  </si>
  <si>
    <t>USD $</t>
  </si>
  <si>
    <t>Items</t>
  </si>
  <si>
    <t>Travel Expenses</t>
  </si>
  <si>
    <t>Personal Expenses</t>
  </si>
  <si>
    <t>Local Transportation</t>
  </si>
  <si>
    <t>Textbooks</t>
  </si>
  <si>
    <t>Laundry</t>
  </si>
  <si>
    <t>Food</t>
  </si>
  <si>
    <t>Housing</t>
  </si>
  <si>
    <r>
      <t xml:space="preserve">Living Expenses </t>
    </r>
    <r>
      <rPr>
        <sz val="8"/>
        <color theme="0"/>
        <rFont val="Calibri Light"/>
        <family val="2"/>
        <scheme val="major"/>
      </rPr>
      <t>(To Be Paid to Host University)</t>
    </r>
  </si>
  <si>
    <t>Tution &amp; Fees (Out of State)</t>
  </si>
  <si>
    <t>Tution &amp; Fees (NEBHE)</t>
  </si>
  <si>
    <t>Tuition &amp; Fees (In-State)</t>
  </si>
  <si>
    <r>
      <t xml:space="preserve">Academic Expenses </t>
    </r>
    <r>
      <rPr>
        <sz val="8"/>
        <color theme="0"/>
        <rFont val="Calibri Light"/>
        <family val="2"/>
        <scheme val="major"/>
      </rPr>
      <t>(To Be Paid to UMaine)</t>
    </r>
  </si>
  <si>
    <t>Total Out of State</t>
  </si>
  <si>
    <t>Total NEBHE</t>
  </si>
  <si>
    <t>Total In-State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</si>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</sst>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([$€-2]\ * #,##0.00_);_([$€-2]\ * \(#,##0.00\);_([$€-2]\ * &quot;-&quot;??_);_(@_)"/>
    <numFmt numFmtId="165" formatCode="_([$$-409]* #,##0.00_);_([$$-409]* \(#,##0.00\);_([$$-409]* &quot;-&quot;??_);_(@_)"/>
    <numFmt numFmtId="166" formatCode="&quot;$&quot;#,##0.00"/>
    <numFmt numFmtId="167" formatCode="_-[$£-809]* #,##0.00_-;\-[$£-809]* #,##0.00_-;_-[$£-809]* &quot;-&quot;??_-;_-@_-"/>
    <numFmt numFmtId="168" formatCode="&quot;$&quot;#,##0"/>
  </numFmts>
  <fonts count="17" x14ac:knownFonts="1">
    <font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0"/>
      <name val="Calibri Light"/>
      <family val="2"/>
      <scheme val="major"/>
    </font>
    <font>
      <sz val="8"/>
      <color theme="1" tint="0.14999847407452621"/>
      <name val="Calibri"/>
      <family val="2"/>
      <scheme val="minor"/>
    </font>
    <font>
      <sz val="8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9"/>
      <color theme="0"/>
      <name val="Calibri Light"/>
      <family val="2"/>
      <scheme val="major"/>
    </font>
    <font>
      <sz val="12"/>
      <color theme="8" tint="-0.499984740745262"/>
      <name val="Calibri Light"/>
      <family val="2"/>
      <scheme val="major"/>
    </font>
    <font>
      <sz val="20"/>
      <color theme="8" tint="-0.499984740745262"/>
      <name val="Calibri Light"/>
      <family val="2"/>
      <scheme val="major"/>
    </font>
    <font>
      <sz val="22"/>
      <color theme="8" tint="-0.499984740745262"/>
      <name val="Calibri Light"/>
      <family val="2"/>
      <scheme val="major"/>
    </font>
    <font>
      <sz val="24"/>
      <color theme="8" tint="-0.499984740745262"/>
      <name val="Calibri Light"/>
      <family val="2"/>
      <scheme val="major"/>
    </font>
    <font>
      <sz val="9"/>
      <color theme="1" tint="0.24997711111789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left" vertical="top"/>
    </xf>
    <xf numFmtId="168" fontId="15" fillId="0" borderId="0" xfId="0" applyNumberFormat="1" applyFont="1" applyBorder="1" applyAlignment="1">
      <alignment horizontal="left" vertical="top"/>
    </xf>
    <xf numFmtId="168" fontId="15" fillId="0" borderId="0" xfId="0" applyNumberFormat="1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numFmt numFmtId="164" formatCode="_([$€-2]\ * #,##0.00_);_([$€-2]\ * \(#,##0.00\);_([$€-2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([$€-2]\ * #,##0.00_);_([$€-2]\ * \(#,##0.00\);_([$€-2]\ 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numFmt numFmtId="164" formatCode="_([$€-2]\ * #,##0.00_);_([$€-2]\ * \(#,##0.00\);_([$€-2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([$€-2]\ * #,##0.00_);_([$€-2]\ * \(#,##0.00\);_([$€-2]\ 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rgb="FF5B9BD5"/>
        </top>
      </border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numFmt numFmtId="165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5" formatCode="_([$$-409]* #,##0.00_);_([$$-409]* \(#,##0.00\);_([$$-409]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DDEBF7"/>
        </patternFill>
      </fill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numFmt numFmtId="164" formatCode="_([$€-2]\ * #,##0.00_);_([$€-2]\ * \(#,##0.00\);_([$€-2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([$€-2]\ * #,##0.00_);_([$€-2]\ * \(#,##0.00\);_([$€-2]\ 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numFmt numFmtId="164" formatCode="_([$€-2]\ * #,##0.00_);_([$€-2]\ * \(#,##0.00\);_([$€-2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([$€-2]\ * #,##0.00_);_([$€-2]\ * \(#,##0.00\);_([$€-2]\ 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rgb="FF5B9BD5"/>
        </top>
      </border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numFmt numFmtId="165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5" formatCode="_([$$-409]* #,##0.00_);_([$$-409]* \(#,##0.00\);_([$$-409]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DDEBF7"/>
        </patternFill>
      </fill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firstColumn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28548</xdr:rowOff>
    </xdr:from>
    <xdr:ext cx="6343650" cy="121082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48"/>
          <a:ext cx="6343650" cy="1210828"/>
        </a:xfrm>
        <a:prstGeom prst="rect">
          <a:avLst/>
        </a:prstGeom>
      </xdr:spPr>
    </xdr:pic>
    <xdr:clientData/>
  </xdr:oneCellAnchor>
  <xdr:twoCellAnchor>
    <xdr:from>
      <xdr:col>1</xdr:col>
      <xdr:colOff>142875</xdr:colOff>
      <xdr:row>0</xdr:row>
      <xdr:rowOff>171450</xdr:rowOff>
    </xdr:from>
    <xdr:to>
      <xdr:col>3</xdr:col>
      <xdr:colOff>161926</xdr:colOff>
      <xdr:row>0</xdr:row>
      <xdr:rowOff>1076325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28675" y="171450"/>
          <a:ext cx="1390651" cy="9525"/>
        </a:xfrm>
        <a:prstGeom prst="rect">
          <a:avLst/>
        </a:prstGeom>
        <a:solidFill>
          <a:srgbClr val="99CCFF">
            <a:alpha val="76078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2000">
              <a:solidFill>
                <a:schemeClr val="bg1"/>
              </a:solidFill>
              <a:latin typeface="+mj-lt"/>
            </a:rPr>
            <a:t>UMaine Exchange</a:t>
          </a:r>
          <a:r>
            <a:rPr lang="en-US" sz="2000" baseline="0">
              <a:solidFill>
                <a:schemeClr val="bg1"/>
              </a:solidFill>
              <a:latin typeface="+mj-lt"/>
            </a:rPr>
            <a:t> to Bangor University</a:t>
          </a:r>
        </a:p>
        <a:p>
          <a:pPr algn="ctr"/>
          <a:r>
            <a:rPr lang="en-US" sz="1200" i="1" baseline="0">
              <a:solidFill>
                <a:schemeClr val="bg1"/>
              </a:solidFill>
              <a:latin typeface="+mj-lt"/>
            </a:rPr>
            <a:t>Fall Semester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28548</xdr:rowOff>
    </xdr:from>
    <xdr:ext cx="6343650" cy="121082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48"/>
          <a:ext cx="6343650" cy="1210828"/>
        </a:xfrm>
        <a:prstGeom prst="rect">
          <a:avLst/>
        </a:prstGeom>
      </xdr:spPr>
    </xdr:pic>
    <xdr:clientData/>
  </xdr:oneCellAnchor>
  <xdr:twoCellAnchor>
    <xdr:from>
      <xdr:col>1</xdr:col>
      <xdr:colOff>142875</xdr:colOff>
      <xdr:row>0</xdr:row>
      <xdr:rowOff>171450</xdr:rowOff>
    </xdr:from>
    <xdr:to>
      <xdr:col>3</xdr:col>
      <xdr:colOff>161926</xdr:colOff>
      <xdr:row>0</xdr:row>
      <xdr:rowOff>1076325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28675" y="171450"/>
          <a:ext cx="1390651" cy="9525"/>
        </a:xfrm>
        <a:prstGeom prst="rect">
          <a:avLst/>
        </a:prstGeom>
        <a:solidFill>
          <a:srgbClr val="99CCFF">
            <a:alpha val="76078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2000">
              <a:solidFill>
                <a:schemeClr val="bg1"/>
              </a:solidFill>
              <a:latin typeface="+mj-lt"/>
            </a:rPr>
            <a:t>UMaine Exchange</a:t>
          </a:r>
          <a:r>
            <a:rPr lang="en-US" sz="2000" baseline="0">
              <a:solidFill>
                <a:schemeClr val="bg1"/>
              </a:solidFill>
              <a:latin typeface="+mj-lt"/>
            </a:rPr>
            <a:t> to Bangor University</a:t>
          </a:r>
        </a:p>
        <a:p>
          <a:pPr algn="ctr"/>
          <a:r>
            <a:rPr lang="en-US" sz="1200" i="1" baseline="0">
              <a:solidFill>
                <a:schemeClr val="bg1"/>
              </a:solidFill>
              <a:latin typeface="+mj-lt"/>
            </a:rPr>
            <a:t>Spring Semester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AcademicExpenses29128172026293538414447233250535659" displayName="Table_AcademicExpenses29128172026293538414447233250535659" ref="B6:E10" totalsRowShown="0" headerRowDxfId="45" dataDxfId="44" totalsRowDxfId="43">
  <tableColumns count="4">
    <tableColumn id="1" name="Items" totalsRowDxfId="42"/>
    <tableColumn id="2" name="USD $" totalsRowDxfId="41"/>
    <tableColumn id="3" name="EUR €" dataDxfId="39" totalsRowDxfId="40">
      <calculatedColumnFormula>Table_AcademicExpenses29128172026293538414447233250535659[[#This Row],[USD $]]*1.48</calculatedColumnFormula>
    </tableColumn>
    <tableColumn id="4" name="Notes" totalsRowDxfId="38"/>
  </tableColumns>
  <tableStyleInfo name="CollegeBudget2" showFirstColumn="0" showLastColumn="0" showRowStripes="1" showColumnStripes="0"/>
</table>
</file>

<file path=xl/tables/table2.xml><?xml version="1.0" encoding="utf-8"?>
<table xmlns="http://schemas.openxmlformats.org/spreadsheetml/2006/main" id="2" name="Table_LivingExpenses6101315182127303639424548243351545760" displayName="Table_LivingExpenses6101315182127303639424548243351545760" ref="B13:E20" totalsRowCount="1" headerRowDxfId="37" dataDxfId="36" totalsRowBorderDxfId="35">
  <tableColumns count="4">
    <tableColumn id="1" name="Items" totalsRowLabel="Total" totalsRowDxfId="34"/>
    <tableColumn id="2" name="USD $" totalsRowFunction="custom" totalsRowDxfId="33">
      <totalsRowFormula>C14+C15+C16+C17+C18+C19</totalsRowFormula>
    </tableColumn>
    <tableColumn id="3" name="EUR €" totalsRowFunction="sum" dataDxfId="31" totalsRowDxfId="32">
      <calculatedColumnFormula>Table_LivingExpenses6101315182127303639424548243351545760[[#This Row],[USD $]]*0.906691</calculatedColumnFormula>
    </tableColumn>
    <tableColumn id="4" name="Notes" totalsRowDxfId="30"/>
  </tableColumns>
  <tableStyleInfo name="CollegeBudget2" showFirstColumn="0" showLastColumn="0" showRowStripes="1" showColumnStripes="0"/>
</table>
</file>

<file path=xl/tables/table3.xml><?xml version="1.0" encoding="utf-8"?>
<table xmlns="http://schemas.openxmlformats.org/spreadsheetml/2006/main" id="3" name="Table_PersonalExpenses7111416192228313740434649253452555861" displayName="Table_PersonalExpenses7111416192228313740434649253452555861" ref="B23:E27" totalsRowCount="1" headerRowDxfId="29" dataDxfId="28">
  <tableColumns count="4">
    <tableColumn id="1" name="Items" totalsRowLabel="Total" totalsRowDxfId="27"/>
    <tableColumn id="2" name="USD $" totalsRowFunction="sum" totalsRowDxfId="26"/>
    <tableColumn id="3" name="EUR €" totalsRowFunction="sum" dataDxfId="24" totalsRowDxfId="25">
      <calculatedColumnFormula>Table_PersonalExpenses7111416192228313740434649253452555861[[#This Row],[USD $]]*0.906691</calculatedColumnFormula>
    </tableColumn>
    <tableColumn id="4" name="Notes" totalsRowDxfId="23"/>
  </tableColumns>
  <tableStyleInfo name="CollegeBudget2" showFirstColumn="0" showLastColumn="0" showRowStripes="1" showColumnStripes="0"/>
</table>
</file>

<file path=xl/tables/table4.xml><?xml version="1.0" encoding="utf-8"?>
<table xmlns="http://schemas.openxmlformats.org/spreadsheetml/2006/main" id="4" name="Table_AcademicExpenses2912817202629353841444723325053565962" displayName="Table_AcademicExpenses2912817202629353841444723325053565962" ref="B6:E10" totalsRowShown="0" headerRowDxfId="22" dataDxfId="21" totalsRowDxfId="20">
  <tableColumns count="4">
    <tableColumn id="1" name="Items" totalsRowDxfId="19"/>
    <tableColumn id="2" name="USD $" totalsRowDxfId="18"/>
    <tableColumn id="3" name="EUR €" dataDxfId="16" totalsRowDxfId="17">
      <calculatedColumnFormula>Table_AcademicExpenses2912817202629353841444723325053565962[[#This Row],[USD $]]*1.48</calculatedColumnFormula>
    </tableColumn>
    <tableColumn id="4" name="Notes" totalsRowDxfId="15"/>
  </tableColumns>
  <tableStyleInfo name="CollegeBudget2" showFirstColumn="0" showLastColumn="0" showRowStripes="1" showColumnStripes="0"/>
</table>
</file>

<file path=xl/tables/table5.xml><?xml version="1.0" encoding="utf-8"?>
<table xmlns="http://schemas.openxmlformats.org/spreadsheetml/2006/main" id="5" name="Table_LivingExpenses610131518212730363942454824335154576063" displayName="Table_LivingExpenses610131518212730363942454824335154576063" ref="B13:E20" totalsRowCount="1" headerRowDxfId="14" dataDxfId="13" totalsRowBorderDxfId="12">
  <tableColumns count="4">
    <tableColumn id="1" name="Items" totalsRowLabel="Total" totalsRowDxfId="11"/>
    <tableColumn id="2" name="USD $" totalsRowFunction="custom" totalsRowDxfId="10">
      <totalsRowFormula>C14+C15+C16+C17+C18+C19</totalsRowFormula>
    </tableColumn>
    <tableColumn id="3" name="EUR €" totalsRowFunction="sum" dataDxfId="8" totalsRowDxfId="9">
      <calculatedColumnFormula>Table_LivingExpenses610131518212730363942454824335154576063[[#This Row],[USD $]]*0.906691</calculatedColumnFormula>
    </tableColumn>
    <tableColumn id="4" name="Notes" totalsRowDxfId="7"/>
  </tableColumns>
  <tableStyleInfo name="CollegeBudget2" showFirstColumn="0" showLastColumn="0" showRowStripes="1" showColumnStripes="0"/>
</table>
</file>

<file path=xl/tables/table6.xml><?xml version="1.0" encoding="utf-8"?>
<table xmlns="http://schemas.openxmlformats.org/spreadsheetml/2006/main" id="6" name="Table_PersonalExpenses711141619222831374043464925345255586164" displayName="Table_PersonalExpenses711141619222831374043464925345255586164" ref="B23:E27" totalsRowCount="1" headerRowDxfId="6" dataDxfId="5">
  <tableColumns count="4">
    <tableColumn id="1" name="Items" totalsRowLabel="Total" totalsRowDxfId="4"/>
    <tableColumn id="2" name="USD $" totalsRowFunction="sum" totalsRowDxfId="3"/>
    <tableColumn id="3" name="EUR €" totalsRowFunction="sum" dataDxfId="1" totalsRowDxfId="2">
      <calculatedColumnFormula>Table_PersonalExpenses711141619222831374043464925345255586164[[#This Row],[USD $]]*0.906691</calculatedColumnFormula>
    </tableColumn>
    <tableColumn id="4" name="Notes" totalsRowDxfId="0"/>
  </tableColumns>
  <tableStyleInfo name="CollegeBudge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showRowColHeaders="0" zoomScaleNormal="100" workbookViewId="0">
      <selection activeCell="E14" sqref="E14"/>
    </sheetView>
  </sheetViews>
  <sheetFormatPr defaultColWidth="10.28515625" defaultRowHeight="18" customHeight="1" x14ac:dyDescent="0.25"/>
  <cols>
    <col min="1" max="1" width="1.7109375" style="1" customWidth="1"/>
    <col min="2" max="2" width="28.140625" style="1" customWidth="1"/>
    <col min="3" max="3" width="16.7109375" style="2" customWidth="1"/>
    <col min="4" max="4" width="16.7109375" style="1" customWidth="1"/>
    <col min="5" max="5" width="32" style="1" customWidth="1"/>
    <col min="6" max="10" width="1.85546875" style="1" customWidth="1"/>
    <col min="11" max="16384" width="10.28515625" style="1"/>
  </cols>
  <sheetData>
    <row r="1" spans="2:6" s="32" customFormat="1" ht="109.5" customHeight="1" x14ac:dyDescent="0.25">
      <c r="C1" s="33"/>
      <c r="F1" s="32" t="s">
        <v>23</v>
      </c>
    </row>
    <row r="2" spans="2:6" s="7" customFormat="1" ht="16.5" customHeight="1" x14ac:dyDescent="0.25">
      <c r="B2" s="31" t="s">
        <v>22</v>
      </c>
      <c r="C2" s="31" t="s">
        <v>21</v>
      </c>
      <c r="D2" s="31"/>
      <c r="E2" s="31" t="s">
        <v>20</v>
      </c>
    </row>
    <row r="3" spans="2:6" ht="30" customHeight="1" x14ac:dyDescent="0.25">
      <c r="B3" s="30">
        <f>C7+Table_LivingExpenses6101315182127303639424548243351545760[[#Totals],[USD $]]+Table_PersonalExpenses7111416192228313740434649253452555861[[#Totals],[USD $]]</f>
        <v>12379</v>
      </c>
      <c r="C3" s="29">
        <f>C8+Table_LivingExpenses6101315182127303639424548243351545760[[#Totals],[USD $]]+Table_PersonalExpenses7111416192228313740434649253452555861[[#Totals],[USD $]]</f>
        <v>14959</v>
      </c>
      <c r="D3" s="29"/>
      <c r="E3" s="28">
        <f>C9+Table_LivingExpenses6101315182127303639424548243351545760[[#Totals],[USD $]]+Table_PersonalExpenses7111416192228313740434649253452555861[[#Totals],[USD $]]</f>
        <v>22069</v>
      </c>
    </row>
    <row r="4" spans="2:6" ht="30" customHeight="1" x14ac:dyDescent="0.25">
      <c r="B4" s="27"/>
      <c r="C4" s="26"/>
      <c r="D4" s="25"/>
    </row>
    <row r="5" spans="2:6" s="18" customFormat="1" ht="26.1" customHeight="1" x14ac:dyDescent="0.25">
      <c r="B5" s="12" t="s">
        <v>19</v>
      </c>
      <c r="C5" s="24"/>
      <c r="D5" s="24"/>
      <c r="E5" s="23"/>
    </row>
    <row r="6" spans="2:6" s="7" customFormat="1" ht="18" customHeight="1" x14ac:dyDescent="0.25">
      <c r="B6" s="9" t="s">
        <v>7</v>
      </c>
      <c r="C6" s="9" t="s">
        <v>6</v>
      </c>
      <c r="D6" s="9" t="s">
        <v>5</v>
      </c>
      <c r="E6" s="8" t="s">
        <v>4</v>
      </c>
    </row>
    <row r="7" spans="2:6" ht="18" customHeight="1" x14ac:dyDescent="0.25">
      <c r="B7" s="3" t="s">
        <v>18</v>
      </c>
      <c r="C7" s="5">
        <v>5451</v>
      </c>
      <c r="D7" s="21">
        <f>Table_AcademicExpenses29128172026293538414447233250535659[[#This Row],[USD $]]*0.906691</f>
        <v>4942.3726409999999</v>
      </c>
      <c r="E7" s="22"/>
    </row>
    <row r="8" spans="2:6" ht="18" customHeight="1" x14ac:dyDescent="0.25">
      <c r="B8" s="3" t="s">
        <v>17</v>
      </c>
      <c r="C8" s="5">
        <v>8031</v>
      </c>
      <c r="D8" s="21">
        <f>Table_AcademicExpenses29128172026293538414447233250535659[[#This Row],[USD $]]*0.906691</f>
        <v>7281.635421</v>
      </c>
      <c r="E8" s="3"/>
    </row>
    <row r="9" spans="2:6" ht="18" customHeight="1" x14ac:dyDescent="0.25">
      <c r="B9" s="3" t="s">
        <v>16</v>
      </c>
      <c r="C9" s="5">
        <v>15141</v>
      </c>
      <c r="D9" s="21">
        <f>Table_AcademicExpenses29128172026293538414447233250535659[[#This Row],[USD $]]*0.906691</f>
        <v>13728.208431000001</v>
      </c>
      <c r="E9" s="3"/>
    </row>
    <row r="10" spans="2:6" s="18" customFormat="1" ht="18" customHeight="1" x14ac:dyDescent="0.25">
      <c r="B10" s="19"/>
      <c r="C10" s="19"/>
      <c r="D10" s="20"/>
      <c r="E10" s="19"/>
    </row>
    <row r="11" spans="2:6" ht="26.1" customHeight="1" x14ac:dyDescent="0.25"/>
    <row r="12" spans="2:6" ht="26.1" customHeight="1" x14ac:dyDescent="0.25">
      <c r="B12" s="12" t="s">
        <v>15</v>
      </c>
      <c r="C12" s="11"/>
      <c r="D12" s="10"/>
      <c r="E12" s="10"/>
    </row>
    <row r="13" spans="2:6" s="7" customFormat="1" ht="18" customHeight="1" x14ac:dyDescent="0.25">
      <c r="B13" s="9" t="s">
        <v>7</v>
      </c>
      <c r="C13" s="9" t="s">
        <v>6</v>
      </c>
      <c r="D13" s="9" t="s">
        <v>5</v>
      </c>
      <c r="E13" s="8" t="s">
        <v>4</v>
      </c>
    </row>
    <row r="14" spans="2:6" ht="18" customHeight="1" x14ac:dyDescent="0.25">
      <c r="B14" s="3" t="s">
        <v>14</v>
      </c>
      <c r="C14" s="5">
        <v>2000</v>
      </c>
      <c r="D14" s="4">
        <f>Table_LivingExpenses6101315182127303639424548243351545760[[#This Row],[USD $]]*0.906691</f>
        <v>1813.3820000000001</v>
      </c>
      <c r="E14" s="17"/>
    </row>
    <row r="15" spans="2:6" ht="18" customHeight="1" x14ac:dyDescent="0.25">
      <c r="B15" s="3" t="s">
        <v>13</v>
      </c>
      <c r="C15" s="5">
        <v>2000</v>
      </c>
      <c r="D15" s="4">
        <f>Table_LivingExpenses6101315182127303639424548243351545760[[#This Row],[USD $]]*0.906691</f>
        <v>1813.3820000000001</v>
      </c>
      <c r="E15" s="3"/>
    </row>
    <row r="16" spans="2:6" ht="18" customHeight="1" x14ac:dyDescent="0.25">
      <c r="B16" s="3" t="s">
        <v>12</v>
      </c>
      <c r="C16" s="5">
        <v>150</v>
      </c>
      <c r="D16" s="4">
        <f>Table_LivingExpenses6101315182127303639424548243351545760[[#This Row],[USD $]]*0.906691</f>
        <v>136.00364999999999</v>
      </c>
      <c r="E16" s="3"/>
    </row>
    <row r="17" spans="2:5" ht="18" customHeight="1" x14ac:dyDescent="0.25">
      <c r="B17" s="3" t="s">
        <v>11</v>
      </c>
      <c r="C17" s="5">
        <v>400</v>
      </c>
      <c r="D17" s="4">
        <f>Table_LivingExpenses6101315182127303639424548243351545760[[#This Row],[USD $]]*0.906691</f>
        <v>362.6764</v>
      </c>
      <c r="E17" s="3"/>
    </row>
    <row r="18" spans="2:5" ht="18" customHeight="1" x14ac:dyDescent="0.25">
      <c r="B18" s="3" t="s">
        <v>10</v>
      </c>
      <c r="C18" s="5">
        <v>150</v>
      </c>
      <c r="D18" s="4">
        <f>Table_LivingExpenses6101315182127303639424548243351545760[[#This Row],[USD $]]*0.906691</f>
        <v>136.00364999999999</v>
      </c>
      <c r="E18" s="3"/>
    </row>
    <row r="19" spans="2:5" ht="18" customHeight="1" x14ac:dyDescent="0.25">
      <c r="B19" s="3" t="s">
        <v>9</v>
      </c>
      <c r="C19" s="5">
        <v>1000</v>
      </c>
      <c r="D19" s="4">
        <f>Table_LivingExpenses6101315182127303639424548243351545760[[#This Row],[USD $]]*0.906691</f>
        <v>906.69100000000003</v>
      </c>
      <c r="E19" s="3"/>
    </row>
    <row r="20" spans="2:5" ht="18" customHeight="1" x14ac:dyDescent="0.25">
      <c r="B20" s="16" t="s">
        <v>0</v>
      </c>
      <c r="C20" s="15">
        <f>C14+C15+C16+C17+C18+C19</f>
        <v>5700</v>
      </c>
      <c r="D20" s="14">
        <f>SUBTOTAL(109,Table_LivingExpenses6101315182127303639424548243351545760[EUR €])</f>
        <v>5168.1386999999995</v>
      </c>
      <c r="E20" s="13"/>
    </row>
    <row r="22" spans="2:5" ht="18" customHeight="1" x14ac:dyDescent="0.25">
      <c r="B22" s="12" t="s">
        <v>8</v>
      </c>
      <c r="C22" s="11"/>
      <c r="D22" s="10"/>
      <c r="E22" s="10"/>
    </row>
    <row r="23" spans="2:5" ht="26.1" customHeight="1" x14ac:dyDescent="0.25">
      <c r="B23" s="9" t="s">
        <v>7</v>
      </c>
      <c r="C23" s="9" t="s">
        <v>6</v>
      </c>
      <c r="D23" s="9" t="s">
        <v>5</v>
      </c>
      <c r="E23" s="8" t="s">
        <v>4</v>
      </c>
    </row>
    <row r="24" spans="2:5" ht="18" customHeight="1" x14ac:dyDescent="0.25">
      <c r="B24" s="3" t="s">
        <v>3</v>
      </c>
      <c r="C24" s="5">
        <v>1000</v>
      </c>
      <c r="D24" s="4">
        <f>Table_PersonalExpenses7111416192228313740434649253452555861[[#This Row],[USD $]]*0.906691</f>
        <v>906.69100000000003</v>
      </c>
      <c r="E24" s="3"/>
    </row>
    <row r="25" spans="2:5" s="7" customFormat="1" ht="18" customHeight="1" x14ac:dyDescent="0.25">
      <c r="B25" s="3" t="s">
        <v>2</v>
      </c>
      <c r="C25" s="5">
        <v>125</v>
      </c>
      <c r="D25" s="4">
        <f>Table_PersonalExpenses7111416192228313740434649253452555861[[#This Row],[USD $]]*0.906691</f>
        <v>113.336375</v>
      </c>
      <c r="E25" s="3"/>
    </row>
    <row r="26" spans="2:5" ht="18" customHeight="1" x14ac:dyDescent="0.25">
      <c r="B26" s="3" t="s">
        <v>1</v>
      </c>
      <c r="C26" s="5">
        <v>103</v>
      </c>
      <c r="D26" s="4">
        <f>Table_PersonalExpenses7111416192228313740434649253452555861[[#This Row],[USD $]]*0.906691</f>
        <v>93.389173</v>
      </c>
      <c r="E26" s="3"/>
    </row>
    <row r="27" spans="2:5" ht="18" customHeight="1" x14ac:dyDescent="0.25">
      <c r="B27" s="6" t="s">
        <v>0</v>
      </c>
      <c r="C27" s="5">
        <f>SUBTOTAL(109,Table_PersonalExpenses7111416192228313740434649253452555861[USD $])</f>
        <v>1228</v>
      </c>
      <c r="D27" s="4">
        <f>SUBTOTAL(109,Table_PersonalExpenses7111416192228313740434649253452555861[EUR €])</f>
        <v>1113.4165479999999</v>
      </c>
      <c r="E27" s="3"/>
    </row>
  </sheetData>
  <mergeCells count="1">
    <mergeCell ref="C3:D3"/>
  </mergeCells>
  <dataValidations count="8">
    <dataValidation allowBlank="1" showInputMessage="1" showErrorMessage="1" promptTitle="College Monthly Budget" prompt="This template tracks your actual expenditures against your college monthly budget._x000a__x000a_Enter your expense items and budget to the three tables. Update the Actual Spent column as you spend money._x000a_" sqref="A1"/>
    <dataValidation allowBlank="1" showInputMessage="1" showErrorMessage="1" prompt="Total Monthly Budget is calculated in this cell" sqref="B3"/>
    <dataValidation allowBlank="1" showInputMessage="1" showErrorMessage="1" prompt="Total actual spent is calculated in this cell" sqref="C3:D3"/>
    <dataValidation allowBlank="1" showInputMessage="1" showErrorMessage="1" prompt="This bar shows the % of money spent against the total budget" sqref="E3"/>
    <dataValidation allowBlank="1" showInputMessage="1" showErrorMessage="1" prompt="Enter Expense Items below this column" sqref="B6 B23 B13"/>
    <dataValidation allowBlank="1" showInputMessage="1" showErrorMessage="1" prompt="Enter Budget per item under this column" sqref="C6 C13 C23"/>
    <dataValidation allowBlank="1" showInputMessage="1" showErrorMessage="1" prompt="Enter Actual Spent per item under this column" sqref="D6 D13 D23"/>
    <dataValidation allowBlank="1" showInputMessage="1" showErrorMessage="1" prompt="Enter item notes under this column" sqref="E6 E13 E23"/>
  </dataValidations>
  <pageMargins left="0.7" right="0.7" top="0.5" bottom="0.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showRowColHeaders="0" tabSelected="1" zoomScaleNormal="100" workbookViewId="0">
      <selection activeCell="E14" sqref="E14"/>
    </sheetView>
  </sheetViews>
  <sheetFormatPr defaultColWidth="10.28515625" defaultRowHeight="18" customHeight="1" x14ac:dyDescent="0.25"/>
  <cols>
    <col min="1" max="1" width="1.7109375" style="1" customWidth="1"/>
    <col min="2" max="2" width="28.140625" style="1" customWidth="1"/>
    <col min="3" max="3" width="16.7109375" style="2" customWidth="1"/>
    <col min="4" max="4" width="16.7109375" style="1" customWidth="1"/>
    <col min="5" max="5" width="32" style="1" customWidth="1"/>
    <col min="6" max="10" width="1.85546875" style="1" customWidth="1"/>
    <col min="11" max="16384" width="10.28515625" style="1"/>
  </cols>
  <sheetData>
    <row r="1" spans="2:6" s="32" customFormat="1" ht="109.5" customHeight="1" x14ac:dyDescent="0.25">
      <c r="C1" s="33"/>
      <c r="F1" s="32" t="s">
        <v>23</v>
      </c>
    </row>
    <row r="2" spans="2:6" s="7" customFormat="1" ht="16.5" customHeight="1" x14ac:dyDescent="0.25">
      <c r="B2" s="31" t="s">
        <v>22</v>
      </c>
      <c r="C2" s="31" t="s">
        <v>21</v>
      </c>
      <c r="D2" s="31"/>
      <c r="E2" s="31" t="s">
        <v>20</v>
      </c>
    </row>
    <row r="3" spans="2:6" ht="30" customHeight="1" x14ac:dyDescent="0.25">
      <c r="B3" s="30">
        <f>C7+Table_LivingExpenses610131518212730363942454824335154576063[[#Totals],[USD $]]+Table_PersonalExpenses711141619222831374043464925345255586164[[#Totals],[USD $]]</f>
        <v>13979</v>
      </c>
      <c r="C3" s="29">
        <f>C8+Table_LivingExpenses610131518212730363942454824335154576063[[#Totals],[USD $]]+Table_PersonalExpenses711141619222831374043464925345255586164[[#Totals],[USD $]]</f>
        <v>16559</v>
      </c>
      <c r="D3" s="29"/>
      <c r="E3" s="28">
        <f>C9+Table_LivingExpenses610131518212730363942454824335154576063[[#Totals],[USD $]]+Table_PersonalExpenses711141619222831374043464925345255586164[[#Totals],[USD $]]</f>
        <v>23669</v>
      </c>
    </row>
    <row r="4" spans="2:6" ht="30" customHeight="1" x14ac:dyDescent="0.25">
      <c r="B4" s="27"/>
      <c r="C4" s="26"/>
      <c r="D4" s="25"/>
    </row>
    <row r="5" spans="2:6" s="18" customFormat="1" ht="26.1" customHeight="1" x14ac:dyDescent="0.25">
      <c r="B5" s="12" t="s">
        <v>19</v>
      </c>
      <c r="C5" s="24"/>
      <c r="D5" s="24"/>
      <c r="E5" s="23"/>
    </row>
    <row r="6" spans="2:6" s="7" customFormat="1" ht="18" customHeight="1" x14ac:dyDescent="0.25">
      <c r="B6" s="9" t="s">
        <v>7</v>
      </c>
      <c r="C6" s="9" t="s">
        <v>6</v>
      </c>
      <c r="D6" s="9" t="s">
        <v>5</v>
      </c>
      <c r="E6" s="8" t="s">
        <v>4</v>
      </c>
    </row>
    <row r="7" spans="2:6" ht="18" customHeight="1" x14ac:dyDescent="0.25">
      <c r="B7" s="3" t="s">
        <v>18</v>
      </c>
      <c r="C7" s="5">
        <v>5451</v>
      </c>
      <c r="D7" s="21">
        <f>Table_AcademicExpenses2912817202629353841444723325053565962[[#This Row],[USD $]]*0.906691</f>
        <v>4942.3726409999999</v>
      </c>
      <c r="E7" s="22"/>
    </row>
    <row r="8" spans="2:6" ht="18" customHeight="1" x14ac:dyDescent="0.25">
      <c r="B8" s="3" t="s">
        <v>17</v>
      </c>
      <c r="C8" s="5">
        <v>8031</v>
      </c>
      <c r="D8" s="21">
        <f>Table_AcademicExpenses2912817202629353841444723325053565962[[#This Row],[USD $]]*0.906691</f>
        <v>7281.635421</v>
      </c>
      <c r="E8" s="3"/>
    </row>
    <row r="9" spans="2:6" ht="18" customHeight="1" x14ac:dyDescent="0.25">
      <c r="B9" s="3" t="s">
        <v>16</v>
      </c>
      <c r="C9" s="5">
        <v>15141</v>
      </c>
      <c r="D9" s="21">
        <f>Table_AcademicExpenses2912817202629353841444723325053565962[[#This Row],[USD $]]*0.906691</f>
        <v>13728.208431000001</v>
      </c>
      <c r="E9" s="3"/>
    </row>
    <row r="10" spans="2:6" s="18" customFormat="1" ht="18" customHeight="1" x14ac:dyDescent="0.25">
      <c r="B10" s="19"/>
      <c r="C10" s="19"/>
      <c r="D10" s="20"/>
      <c r="E10" s="19"/>
    </row>
    <row r="11" spans="2:6" ht="26.1" customHeight="1" x14ac:dyDescent="0.25"/>
    <row r="12" spans="2:6" ht="26.1" customHeight="1" x14ac:dyDescent="0.25">
      <c r="B12" s="12" t="s">
        <v>15</v>
      </c>
      <c r="C12" s="11"/>
      <c r="D12" s="10"/>
      <c r="E12" s="10"/>
    </row>
    <row r="13" spans="2:6" s="7" customFormat="1" ht="18" customHeight="1" x14ac:dyDescent="0.25">
      <c r="B13" s="9" t="s">
        <v>7</v>
      </c>
      <c r="C13" s="9" t="s">
        <v>6</v>
      </c>
      <c r="D13" s="9" t="s">
        <v>5</v>
      </c>
      <c r="E13" s="8" t="s">
        <v>4</v>
      </c>
    </row>
    <row r="14" spans="2:6" ht="18" customHeight="1" x14ac:dyDescent="0.25">
      <c r="B14" s="3" t="s">
        <v>14</v>
      </c>
      <c r="C14" s="5">
        <v>2500</v>
      </c>
      <c r="D14" s="4">
        <f>Table_LivingExpenses610131518212730363942454824335154576063[[#This Row],[USD $]]*0.906691</f>
        <v>2266.7275</v>
      </c>
      <c r="E14" s="17"/>
    </row>
    <row r="15" spans="2:6" ht="18" customHeight="1" x14ac:dyDescent="0.25">
      <c r="B15" s="3" t="s">
        <v>13</v>
      </c>
      <c r="C15" s="5">
        <v>2500</v>
      </c>
      <c r="D15" s="4">
        <f>Table_LivingExpenses610131518212730363942454824335154576063[[#This Row],[USD $]]*0.906691</f>
        <v>2266.7275</v>
      </c>
      <c r="E15" s="3"/>
    </row>
    <row r="16" spans="2:6" ht="18" customHeight="1" x14ac:dyDescent="0.25">
      <c r="B16" s="3" t="s">
        <v>12</v>
      </c>
      <c r="C16" s="5">
        <v>200</v>
      </c>
      <c r="D16" s="4">
        <f>Table_LivingExpenses610131518212730363942454824335154576063[[#This Row],[USD $]]*0.906691</f>
        <v>181.3382</v>
      </c>
      <c r="E16" s="3"/>
    </row>
    <row r="17" spans="2:5" ht="18" customHeight="1" x14ac:dyDescent="0.25">
      <c r="B17" s="3" t="s">
        <v>11</v>
      </c>
      <c r="C17" s="5">
        <v>400</v>
      </c>
      <c r="D17" s="4">
        <f>Table_LivingExpenses610131518212730363942454824335154576063[[#This Row],[USD $]]*0.906691</f>
        <v>362.6764</v>
      </c>
      <c r="E17" s="3"/>
    </row>
    <row r="18" spans="2:5" ht="18" customHeight="1" x14ac:dyDescent="0.25">
      <c r="B18" s="3" t="s">
        <v>10</v>
      </c>
      <c r="C18" s="5">
        <v>200</v>
      </c>
      <c r="D18" s="4">
        <f>Table_LivingExpenses610131518212730363942454824335154576063[[#This Row],[USD $]]*0.906691</f>
        <v>181.3382</v>
      </c>
      <c r="E18" s="3"/>
    </row>
    <row r="19" spans="2:5" ht="18" customHeight="1" x14ac:dyDescent="0.25">
      <c r="B19" s="3" t="s">
        <v>9</v>
      </c>
      <c r="C19" s="5">
        <v>1500</v>
      </c>
      <c r="D19" s="4">
        <f>Table_LivingExpenses610131518212730363942454824335154576063[[#This Row],[USD $]]*0.906691</f>
        <v>1360.0364999999999</v>
      </c>
      <c r="E19" s="3"/>
    </row>
    <row r="20" spans="2:5" ht="18" customHeight="1" x14ac:dyDescent="0.25">
      <c r="B20" s="16" t="s">
        <v>0</v>
      </c>
      <c r="C20" s="15">
        <f>C14+C15+C16+C17+C18+C19</f>
        <v>7300</v>
      </c>
      <c r="D20" s="14">
        <f>SUBTOTAL(109,Table_LivingExpenses610131518212730363942454824335154576063[EUR €])</f>
        <v>6618.8443000000007</v>
      </c>
      <c r="E20" s="13"/>
    </row>
    <row r="22" spans="2:5" ht="18" customHeight="1" x14ac:dyDescent="0.25">
      <c r="B22" s="12" t="s">
        <v>8</v>
      </c>
      <c r="C22" s="11"/>
      <c r="D22" s="10"/>
      <c r="E22" s="10"/>
    </row>
    <row r="23" spans="2:5" ht="26.1" customHeight="1" x14ac:dyDescent="0.25">
      <c r="B23" s="9" t="s">
        <v>7</v>
      </c>
      <c r="C23" s="9" t="s">
        <v>6</v>
      </c>
      <c r="D23" s="9" t="s">
        <v>5</v>
      </c>
      <c r="E23" s="8" t="s">
        <v>4</v>
      </c>
    </row>
    <row r="24" spans="2:5" ht="18" customHeight="1" x14ac:dyDescent="0.25">
      <c r="B24" s="3" t="s">
        <v>3</v>
      </c>
      <c r="C24" s="5">
        <v>1000</v>
      </c>
      <c r="D24" s="4">
        <f>Table_PersonalExpenses711141619222831374043464925345255586164[[#This Row],[USD $]]*0.906691</f>
        <v>906.69100000000003</v>
      </c>
      <c r="E24" s="3"/>
    </row>
    <row r="25" spans="2:5" s="7" customFormat="1" ht="18" customHeight="1" x14ac:dyDescent="0.25">
      <c r="B25" s="3" t="s">
        <v>2</v>
      </c>
      <c r="C25" s="5">
        <v>125</v>
      </c>
      <c r="D25" s="4">
        <f>Table_PersonalExpenses711141619222831374043464925345255586164[[#This Row],[USD $]]*0.906691</f>
        <v>113.336375</v>
      </c>
      <c r="E25" s="3"/>
    </row>
    <row r="26" spans="2:5" ht="18" customHeight="1" x14ac:dyDescent="0.25">
      <c r="B26" s="3" t="s">
        <v>1</v>
      </c>
      <c r="C26" s="5">
        <v>103</v>
      </c>
      <c r="D26" s="4">
        <f>Table_PersonalExpenses711141619222831374043464925345255586164[[#This Row],[USD $]]*0.906691</f>
        <v>93.389173</v>
      </c>
      <c r="E26" s="3"/>
    </row>
    <row r="27" spans="2:5" ht="18" customHeight="1" x14ac:dyDescent="0.25">
      <c r="B27" s="6" t="s">
        <v>0</v>
      </c>
      <c r="C27" s="5">
        <f>SUBTOTAL(109,Table_PersonalExpenses711141619222831374043464925345255586164[USD $])</f>
        <v>1228</v>
      </c>
      <c r="D27" s="4">
        <f>SUBTOTAL(109,Table_PersonalExpenses711141619222831374043464925345255586164[EUR €])</f>
        <v>1113.4165479999999</v>
      </c>
      <c r="E27" s="3"/>
    </row>
  </sheetData>
  <mergeCells count="1">
    <mergeCell ref="C3:D3"/>
  </mergeCells>
  <dataValidations count="8">
    <dataValidation allowBlank="1" showInputMessage="1" showErrorMessage="1" prompt="Enter item notes under this column" sqref="E6 E13 E23"/>
    <dataValidation allowBlank="1" showInputMessage="1" showErrorMessage="1" prompt="Enter Actual Spent per item under this column" sqref="D6 D13 D23"/>
    <dataValidation allowBlank="1" showInputMessage="1" showErrorMessage="1" prompt="Enter Budget per item under this column" sqref="C6 C13 C23"/>
    <dataValidation allowBlank="1" showInputMessage="1" showErrorMessage="1" prompt="Enter Expense Items below this column" sqref="B6 B23 B13"/>
    <dataValidation allowBlank="1" showInputMessage="1" showErrorMessage="1" prompt="This bar shows the % of money spent against the total budget" sqref="E3"/>
    <dataValidation allowBlank="1" showInputMessage="1" showErrorMessage="1" prompt="Total actual spent is calculated in this cell" sqref="C3:D3"/>
    <dataValidation allowBlank="1" showInputMessage="1" showErrorMessage="1" prompt="Total Monthly Budget is calculated in this cell" sqref="B3"/>
    <dataValidation allowBlank="1" showInputMessage="1" showErrorMessage="1" promptTitle="College Monthly Budget" prompt="This template tracks your actual expenditures against your college monthly budget._x000a__x000a_Enter your expense items and budget to the three tables. Update the Actual Spent column as you spend money._x000a_" sqref="A1"/>
  </dataValidations>
  <pageMargins left="0.7" right="0.7" top="0.5" bottom="0.5" header="0.3" footer="0.3"/>
  <pageSetup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Bangor University - Fall</vt:lpstr>
      <vt:lpstr>Bangor University - Spring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Orlina Boteva</dc:creator>
  <cp:lastModifiedBy>Orlina Boteva</cp:lastModifiedBy>
  <dcterms:created xsi:type="dcterms:W3CDTF">2019-11-08T14:33:22Z</dcterms:created>
  <dcterms:modified xsi:type="dcterms:W3CDTF">2019-11-08T14:33:54Z</dcterms:modified>
</cp:coreProperties>
</file>