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rey.watson\Downloads\Budget Forms\"/>
    </mc:Choice>
  </mc:AlternateContent>
  <xr:revisionPtr revIDLastSave="0" documentId="13_ncr:1_{AC7B97A1-1197-4477-BCA4-949A76B31F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mplate" sheetId="3" r:id="rId1"/>
    <sheet name="Journal Upload" sheetId="4" r:id="rId2"/>
  </sheets>
  <definedNames>
    <definedName name="_xlnm.Print_Area" localSheetId="0">Template!$A$1:$N$42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41" i="3"/>
  <c r="E40" i="3"/>
  <c r="E39" i="3"/>
  <c r="H42" i="3"/>
  <c r="H41" i="3"/>
  <c r="N39" i="3"/>
  <c r="I2" i="4"/>
  <c r="E2" i="4"/>
  <c r="C2" i="4"/>
  <c r="K8" i="3"/>
  <c r="L2" i="4" s="1"/>
  <c r="B47" i="3"/>
  <c r="H39" i="3"/>
  <c r="L41" i="3"/>
  <c r="F40" i="3"/>
  <c r="E47" i="3"/>
  <c r="J28" i="3"/>
  <c r="E48" i="3" s="1"/>
  <c r="E49" i="3" s="1"/>
  <c r="K41" i="3"/>
  <c r="L40" i="3"/>
  <c r="K40" i="3"/>
  <c r="J41" i="3"/>
  <c r="G41" i="3"/>
  <c r="L42" i="3"/>
  <c r="K42" i="3"/>
  <c r="J42" i="3"/>
  <c r="K39" i="3"/>
  <c r="G42" i="3"/>
  <c r="I39" i="3"/>
  <c r="L39" i="3"/>
  <c r="J39" i="3"/>
  <c r="G39" i="3"/>
  <c r="J40" i="3"/>
  <c r="I40" i="3"/>
  <c r="H40" i="3"/>
  <c r="G40" i="3"/>
  <c r="C28" i="3"/>
  <c r="B48" i="3" s="1"/>
  <c r="B41" i="3"/>
  <c r="F39" i="3"/>
  <c r="C32" i="3"/>
  <c r="J37" i="3" s="1"/>
  <c r="C29" i="3"/>
  <c r="H38" i="3"/>
  <c r="P18" i="3"/>
  <c r="P22" i="3" s="1"/>
  <c r="P23" i="3" s="1"/>
  <c r="P24" i="3" s="1"/>
  <c r="P19" i="3"/>
  <c r="H37" i="3"/>
  <c r="D32" i="3"/>
  <c r="B40" i="3" s="1"/>
  <c r="B50" i="3" s="1"/>
  <c r="F38" i="3"/>
  <c r="F37" i="3"/>
  <c r="P28" i="3" l="1"/>
  <c r="B42" i="3"/>
  <c r="E50" i="3" s="1"/>
  <c r="E51" i="3" s="1"/>
  <c r="B49" i="3"/>
  <c r="B51" i="3" s="1"/>
  <c r="P27" i="3"/>
  <c r="C33" i="3"/>
  <c r="K37" i="3"/>
  <c r="G37" i="3"/>
  <c r="G38" i="3"/>
  <c r="P20" i="3"/>
  <c r="J38" i="3"/>
  <c r="F42" i="3"/>
  <c r="J29" i="3"/>
  <c r="B37" i="3"/>
  <c r="B38" i="3" s="1"/>
  <c r="F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A Shannon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Paula A Shannon:</t>
        </r>
        <r>
          <rPr>
            <sz val="9"/>
            <color indexed="81"/>
            <rFont val="Tahoma"/>
            <family val="2"/>
          </rPr>
          <t xml:space="preserve">
30 characters
</t>
        </r>
      </text>
    </comment>
  </commentList>
</comments>
</file>

<file path=xl/sharedStrings.xml><?xml version="1.0" encoding="utf-8"?>
<sst xmlns="http://schemas.openxmlformats.org/spreadsheetml/2006/main" count="200" uniqueCount="72">
  <si>
    <t>ENTERED BY:</t>
  </si>
  <si>
    <t>PH:</t>
  </si>
  <si>
    <t>ADDRESS:</t>
  </si>
  <si>
    <t>DATE:</t>
  </si>
  <si>
    <t>From:</t>
  </si>
  <si>
    <t>To:</t>
  </si>
  <si>
    <t>Position No.</t>
  </si>
  <si>
    <t>Last Name</t>
  </si>
  <si>
    <t>First Name</t>
  </si>
  <si>
    <t>EMPLID</t>
  </si>
  <si>
    <t>PeopleSoft Chartfields:</t>
  </si>
  <si>
    <t>Dept ID</t>
  </si>
  <si>
    <t>Account</t>
  </si>
  <si>
    <t>Class</t>
  </si>
  <si>
    <t>Fund</t>
  </si>
  <si>
    <t>Program</t>
  </si>
  <si>
    <t>Project</t>
  </si>
  <si>
    <t>Amount to be Transferred:</t>
  </si>
  <si>
    <t>Corresponding Benefit Amt:</t>
  </si>
  <si>
    <t>Benefit Returned to Central:</t>
  </si>
  <si>
    <t>Benefit Shortage from Department:</t>
  </si>
  <si>
    <t>10 digit Acct ID</t>
  </si>
  <si>
    <t>Return Benefit Savings</t>
  </si>
  <si>
    <t>Comp</t>
  </si>
  <si>
    <t>Fringe</t>
  </si>
  <si>
    <t>From Total</t>
  </si>
  <si>
    <t>External 70400:</t>
  </si>
  <si>
    <t>Acct ID</t>
  </si>
  <si>
    <t>Position</t>
  </si>
  <si>
    <t>From</t>
  </si>
  <si>
    <t>To</t>
  </si>
  <si>
    <t xml:space="preserve">Dept </t>
  </si>
  <si>
    <t>Acct</t>
  </si>
  <si>
    <t>From Comp</t>
  </si>
  <si>
    <t>From Fringe</t>
  </si>
  <si>
    <t>Total:</t>
  </si>
  <si>
    <t>Comp+Fringe</t>
  </si>
  <si>
    <t>Dept</t>
  </si>
  <si>
    <t>Prog</t>
  </si>
  <si>
    <t>Proj</t>
  </si>
  <si>
    <t>Input Total:</t>
  </si>
  <si>
    <t>CheckOFF:</t>
  </si>
  <si>
    <t>Excludes Benefit Return to Central:</t>
  </si>
  <si>
    <t>Includes Benefit Return to Central:</t>
  </si>
  <si>
    <t>Amount</t>
  </si>
  <si>
    <t>BASE</t>
  </si>
  <si>
    <t>CURRENT</t>
  </si>
  <si>
    <t>Is this a Current Reallocation or Base Adjustement?</t>
  </si>
  <si>
    <t>Description</t>
  </si>
  <si>
    <t>Benfit Diff Returned to Cntrl</t>
  </si>
  <si>
    <t>Current PM Budget Reallocation</t>
  </si>
  <si>
    <t>Submitted By:</t>
  </si>
  <si>
    <t>Date</t>
  </si>
  <si>
    <t>Line #</t>
  </si>
  <si>
    <t>Unit</t>
  </si>
  <si>
    <t>Ledger</t>
  </si>
  <si>
    <t>Reference</t>
  </si>
  <si>
    <t>UMS05</t>
  </si>
  <si>
    <t>BUDGET</t>
  </si>
  <si>
    <t>Additional Comments</t>
  </si>
  <si>
    <t>Address:</t>
  </si>
  <si>
    <t>Phone:</t>
  </si>
  <si>
    <t xml:space="preserve"> </t>
  </si>
  <si>
    <t>Is this a current reallocation or base(current &amp; base)?</t>
  </si>
  <si>
    <t>Current</t>
  </si>
  <si>
    <t>Journal Line Description</t>
  </si>
  <si>
    <t>Base (Current &amp; Base)</t>
  </si>
  <si>
    <t>(Needed for Base adjustments only)</t>
  </si>
  <si>
    <t>General Ledger line item description-limited to 30 characters</t>
  </si>
  <si>
    <t>Position Reallocaiton Explanation (Journal header)</t>
  </si>
  <si>
    <t>FY23 PM REALLOCATION</t>
  </si>
  <si>
    <t>Benefit Rate  7.8% or 51.0%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</si>
</sst>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"/>
    <numFmt numFmtId="165" formatCode="00000000"/>
    <numFmt numFmtId="166" formatCode="0000000"/>
    <numFmt numFmtId="167" formatCode="00000"/>
    <numFmt numFmtId="168" formatCode="0.00_);[Red]\(0.00\)"/>
  </numFmts>
  <fonts count="2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40" fontId="4" fillId="0" borderId="0" xfId="0" applyNumberFormat="1" applyFont="1"/>
    <xf numFmtId="40" fontId="4" fillId="0" borderId="0" xfId="0" applyNumberFormat="1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3" fillId="0" borderId="0" xfId="0" applyFont="1"/>
    <xf numFmtId="40" fontId="3" fillId="0" borderId="4" xfId="0" applyNumberFormat="1" applyFont="1" applyBorder="1"/>
    <xf numFmtId="0" fontId="4" fillId="3" borderId="5" xfId="0" applyFont="1" applyFill="1" applyBorder="1"/>
    <xf numFmtId="165" fontId="4" fillId="0" borderId="0" xfId="0" applyNumberFormat="1" applyFont="1"/>
    <xf numFmtId="165" fontId="4" fillId="0" borderId="2" xfId="0" applyNumberFormat="1" applyFont="1" applyBorder="1"/>
    <xf numFmtId="165" fontId="3" fillId="0" borderId="4" xfId="0" applyNumberFormat="1" applyFont="1" applyBorder="1"/>
    <xf numFmtId="0" fontId="3" fillId="4" borderId="2" xfId="0" applyFont="1" applyFill="1" applyBorder="1"/>
    <xf numFmtId="164" fontId="4" fillId="0" borderId="0" xfId="0" applyNumberFormat="1" applyFont="1"/>
    <xf numFmtId="0" fontId="3" fillId="0" borderId="1" xfId="0" applyFont="1" applyBorder="1"/>
    <xf numFmtId="38" fontId="4" fillId="0" borderId="0" xfId="0" applyNumberFormat="1" applyFont="1"/>
    <xf numFmtId="38" fontId="4" fillId="3" borderId="2" xfId="0" applyNumberFormat="1" applyFont="1" applyFill="1" applyBorder="1"/>
    <xf numFmtId="38" fontId="3" fillId="4" borderId="2" xfId="0" applyNumberFormat="1" applyFont="1" applyFill="1" applyBorder="1"/>
    <xf numFmtId="38" fontId="3" fillId="0" borderId="0" xfId="0" applyNumberFormat="1" applyFont="1"/>
    <xf numFmtId="165" fontId="7" fillId="0" borderId="0" xfId="0" applyNumberFormat="1" applyFont="1" applyAlignment="1">
      <alignment horizontal="right"/>
    </xf>
    <xf numFmtId="3" fontId="7" fillId="0" borderId="0" xfId="1" applyNumberFormat="1" applyFont="1" applyFill="1" applyBorder="1" applyAlignment="1" applyProtection="1">
      <alignment horizontal="right"/>
    </xf>
    <xf numFmtId="166" fontId="7" fillId="0" borderId="0" xfId="0" applyNumberFormat="1" applyFont="1" applyAlignment="1">
      <alignment horizontal="right"/>
    </xf>
    <xf numFmtId="43" fontId="7" fillId="0" borderId="0" xfId="1" applyFont="1" applyFill="1" applyBorder="1" applyAlignment="1" applyProtection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165" fontId="9" fillId="5" borderId="6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9" fillId="5" borderId="6" xfId="0" applyFont="1" applyFill="1" applyBorder="1" applyAlignment="1" applyProtection="1">
      <alignment horizontal="left"/>
      <protection locked="0"/>
    </xf>
    <xf numFmtId="166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67" fontId="9" fillId="5" borderId="6" xfId="0" applyNumberFormat="1" applyFont="1" applyFill="1" applyBorder="1" applyAlignment="1" applyProtection="1">
      <alignment horizontal="left"/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49" fontId="9" fillId="5" borderId="6" xfId="0" applyNumberFormat="1" applyFont="1" applyFill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Alignment="1" applyProtection="1">
      <alignment horizontal="left" vertical="center" wrapText="1"/>
      <protection locked="0"/>
    </xf>
    <xf numFmtId="4" fontId="13" fillId="5" borderId="6" xfId="0" applyNumberFormat="1" applyFont="1" applyFill="1" applyBorder="1" applyAlignment="1" applyProtection="1">
      <alignment horizontal="left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4" fontId="9" fillId="0" borderId="0" xfId="0" applyNumberFormat="1" applyFont="1" applyProtection="1">
      <protection locked="0"/>
    </xf>
    <xf numFmtId="10" fontId="13" fillId="5" borderId="6" xfId="3" applyNumberFormat="1" applyFont="1" applyFill="1" applyBorder="1" applyAlignment="1" applyProtection="1">
      <alignment horizontal="left"/>
      <protection locked="0"/>
    </xf>
    <xf numFmtId="10" fontId="9" fillId="0" borderId="0" xfId="3" applyNumberFormat="1" applyFont="1" applyBorder="1" applyProtection="1">
      <protection locked="0"/>
    </xf>
    <xf numFmtId="10" fontId="9" fillId="0" borderId="0" xfId="3" applyNumberFormat="1" applyFont="1" applyBorder="1" applyAlignment="1" applyProtection="1">
      <alignment horizontal="center" vertical="center" wrapText="1"/>
      <protection locked="0"/>
    </xf>
    <xf numFmtId="10" fontId="9" fillId="0" borderId="0" xfId="3" applyNumberFormat="1" applyFont="1" applyBorder="1" applyAlignment="1" applyProtection="1">
      <protection locked="0"/>
    </xf>
    <xf numFmtId="10" fontId="13" fillId="5" borderId="6" xfId="3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0" applyNumberFormat="1" applyFont="1" applyAlignment="1" applyProtection="1">
      <alignment horizontal="left"/>
      <protection locked="0"/>
    </xf>
    <xf numFmtId="4" fontId="13" fillId="0" borderId="0" xfId="0" applyNumberFormat="1" applyFont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locked="0"/>
    </xf>
    <xf numFmtId="4" fontId="13" fillId="3" borderId="0" xfId="0" applyNumberFormat="1" applyFont="1" applyFill="1" applyAlignment="1" applyProtection="1">
      <alignment horizontal="left"/>
      <protection locked="0"/>
    </xf>
    <xf numFmtId="4" fontId="9" fillId="6" borderId="0" xfId="0" applyNumberFormat="1" applyFont="1" applyFill="1" applyProtection="1">
      <protection locked="0"/>
    </xf>
    <xf numFmtId="4" fontId="13" fillId="6" borderId="0" xfId="0" applyNumberFormat="1" applyFont="1" applyFill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Protection="1">
      <protection locked="0"/>
    </xf>
    <xf numFmtId="4" fontId="14" fillId="0" borderId="0" xfId="0" applyNumberFormat="1" applyFont="1" applyAlignment="1" applyProtection="1">
      <alignment horizontal="center" vertical="center" wrapText="1"/>
      <protection locked="0"/>
    </xf>
    <xf numFmtId="4" fontId="14" fillId="0" borderId="0" xfId="0" applyNumberFormat="1" applyFont="1" applyProtection="1">
      <protection locked="0"/>
    </xf>
    <xf numFmtId="4" fontId="12" fillId="0" borderId="0" xfId="0" applyNumberFormat="1" applyFont="1" applyAlignment="1" applyProtection="1">
      <alignment horizontal="left" vertical="center" wrapText="1"/>
      <protection locked="0"/>
    </xf>
    <xf numFmtId="0" fontId="22" fillId="7" borderId="1" xfId="0" applyFont="1" applyFill="1" applyBorder="1" applyProtection="1">
      <protection locked="0"/>
    </xf>
    <xf numFmtId="0" fontId="23" fillId="7" borderId="0" xfId="0" applyFont="1" applyFill="1" applyProtection="1">
      <protection locked="0"/>
    </xf>
    <xf numFmtId="4" fontId="23" fillId="7" borderId="0" xfId="0" applyNumberFormat="1" applyFont="1" applyFill="1" applyAlignment="1" applyProtection="1">
      <alignment horizontal="left"/>
      <protection locked="0"/>
    </xf>
    <xf numFmtId="4" fontId="23" fillId="0" borderId="0" xfId="0" applyNumberFormat="1" applyFont="1" applyAlignment="1" applyProtection="1">
      <alignment horizontal="left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2" fillId="8" borderId="5" xfId="0" applyFont="1" applyFill="1" applyBorder="1" applyProtection="1">
      <protection locked="0"/>
    </xf>
    <xf numFmtId="0" fontId="22" fillId="8" borderId="2" xfId="0" applyFont="1" applyFill="1" applyBorder="1" applyProtection="1">
      <protection locked="0"/>
    </xf>
    <xf numFmtId="4" fontId="23" fillId="8" borderId="2" xfId="0" applyNumberFormat="1" applyFont="1" applyFill="1" applyBorder="1" applyAlignment="1" applyProtection="1">
      <alignment horizontal="left"/>
      <protection locked="0"/>
    </xf>
    <xf numFmtId="4" fontId="23" fillId="0" borderId="2" xfId="0" applyNumberFormat="1" applyFont="1" applyBorder="1" applyAlignment="1" applyProtection="1">
      <alignment horizontal="left"/>
      <protection locked="0"/>
    </xf>
    <xf numFmtId="4" fontId="22" fillId="0" borderId="2" xfId="0" applyNumberFormat="1" applyFont="1" applyBorder="1" applyAlignment="1" applyProtection="1">
      <alignment horizontal="center" vertical="center" wrapText="1"/>
      <protection locked="0"/>
    </xf>
    <xf numFmtId="4" fontId="22" fillId="0" borderId="2" xfId="0" applyNumberFormat="1" applyFont="1" applyBorder="1" applyProtection="1">
      <protection locked="0"/>
    </xf>
    <xf numFmtId="4" fontId="23" fillId="0" borderId="2" xfId="0" applyNumberFormat="1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Protection="1">
      <protection locked="0"/>
    </xf>
    <xf numFmtId="0" fontId="8" fillId="0" borderId="0" xfId="0" applyFont="1"/>
    <xf numFmtId="14" fontId="8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8" fontId="15" fillId="2" borderId="8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left"/>
    </xf>
    <xf numFmtId="0" fontId="15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0" fontId="0" fillId="0" borderId="0" xfId="0" applyNumberFormat="1"/>
    <xf numFmtId="0" fontId="6" fillId="0" borderId="0" xfId="2" applyAlignment="1">
      <alignment horizontal="right"/>
    </xf>
    <xf numFmtId="0" fontId="6" fillId="0" borderId="0" xfId="2" applyAlignment="1">
      <alignment horizontal="left"/>
    </xf>
    <xf numFmtId="164" fontId="0" fillId="0" borderId="0" xfId="0" quotePrefix="1" applyNumberFormat="1" applyAlignment="1">
      <alignment horizontal="right"/>
    </xf>
    <xf numFmtId="0" fontId="6" fillId="0" borderId="0" xfId="2"/>
    <xf numFmtId="43" fontId="6" fillId="0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6" fillId="0" borderId="0" xfId="2" quotePrefix="1" applyNumberForma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6" fillId="0" borderId="0" xfId="2" quotePrefix="1" applyAlignment="1">
      <alignment horizontal="right"/>
    </xf>
    <xf numFmtId="49" fontId="6" fillId="0" borderId="0" xfId="2" applyNumberFormat="1" applyAlignment="1">
      <alignment horizontal="right"/>
    </xf>
    <xf numFmtId="0" fontId="8" fillId="0" borderId="0" xfId="0" applyFont="1" applyAlignment="1">
      <alignment horizontal="right"/>
    </xf>
    <xf numFmtId="0" fontId="13" fillId="0" borderId="3" xfId="0" applyFont="1" applyBorder="1"/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38" fontId="9" fillId="0" borderId="0" xfId="0" applyNumberFormat="1" applyFont="1"/>
    <xf numFmtId="165" fontId="9" fillId="0" borderId="0" xfId="0" applyNumberFormat="1" applyFont="1" applyAlignment="1">
      <alignment horizontal="right"/>
    </xf>
    <xf numFmtId="4" fontId="9" fillId="0" borderId="0" xfId="1" applyNumberFormat="1" applyFont="1" applyBorder="1" applyAlignment="1" applyProtection="1">
      <alignment horizontal="right"/>
    </xf>
    <xf numFmtId="0" fontId="9" fillId="0" borderId="0" xfId="0" applyFont="1" applyAlignment="1">
      <alignment horizontal="right"/>
    </xf>
    <xf numFmtId="43" fontId="9" fillId="0" borderId="0" xfId="1" applyFont="1" applyBorder="1" applyAlignment="1" applyProtection="1">
      <alignment horizontal="right"/>
    </xf>
    <xf numFmtId="164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13" fillId="7" borderId="1" xfId="0" applyFont="1" applyFill="1" applyBorder="1"/>
    <xf numFmtId="38" fontId="13" fillId="7" borderId="0" xfId="0" applyNumberFormat="1" applyFont="1" applyFill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38" fontId="9" fillId="0" borderId="0" xfId="0" applyNumberFormat="1" applyFont="1" applyAlignment="1">
      <alignment horizontal="right"/>
    </xf>
    <xf numFmtId="0" fontId="13" fillId="6" borderId="5" xfId="0" applyFont="1" applyFill="1" applyBorder="1"/>
    <xf numFmtId="38" fontId="13" fillId="6" borderId="2" xfId="0" applyNumberFormat="1" applyFont="1" applyFill="1" applyBorder="1"/>
    <xf numFmtId="0" fontId="9" fillId="0" borderId="2" xfId="0" applyFont="1" applyBorder="1"/>
    <xf numFmtId="165" fontId="9" fillId="0" borderId="2" xfId="0" applyNumberFormat="1" applyFont="1" applyBorder="1" applyAlignment="1">
      <alignment horizontal="right"/>
    </xf>
    <xf numFmtId="4" fontId="9" fillId="0" borderId="2" xfId="1" applyNumberFormat="1" applyFont="1" applyBorder="1" applyAlignment="1" applyProtection="1">
      <alignment horizontal="right"/>
    </xf>
    <xf numFmtId="166" fontId="9" fillId="0" borderId="2" xfId="0" applyNumberFormat="1" applyFont="1" applyBorder="1" applyAlignment="1">
      <alignment horizontal="right"/>
    </xf>
    <xf numFmtId="43" fontId="9" fillId="0" borderId="2" xfId="1" applyFont="1" applyBorder="1" applyAlignment="1" applyProtection="1">
      <alignment horizontal="right"/>
    </xf>
    <xf numFmtId="164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3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/>
    <xf numFmtId="0" fontId="9" fillId="0" borderId="13" xfId="0" applyFont="1" applyBorder="1"/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/>
    <xf numFmtId="0" fontId="16" fillId="0" borderId="0" xfId="0" applyFont="1"/>
    <xf numFmtId="40" fontId="16" fillId="0" borderId="0" xfId="0" applyNumberFormat="1" applyFont="1" applyAlignment="1">
      <alignment horizontal="right"/>
    </xf>
    <xf numFmtId="0" fontId="9" fillId="5" borderId="0" xfId="0" applyFont="1" applyFill="1" applyAlignment="1" applyProtection="1">
      <alignment vertical="top" wrapText="1"/>
      <protection locked="0"/>
    </xf>
    <xf numFmtId="0" fontId="16" fillId="0" borderId="12" xfId="0" applyFont="1" applyBorder="1"/>
    <xf numFmtId="0" fontId="25" fillId="0" borderId="0" xfId="0" applyFont="1" applyAlignment="1" applyProtection="1">
      <alignment wrapText="1"/>
      <protection locked="0"/>
    </xf>
    <xf numFmtId="0" fontId="26" fillId="5" borderId="14" xfId="0" applyFont="1" applyFill="1" applyBorder="1" applyAlignment="1" applyProtection="1">
      <alignment wrapText="1"/>
      <protection locked="0"/>
    </xf>
    <xf numFmtId="0" fontId="26" fillId="5" borderId="14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/>
      <protection locked="0"/>
    </xf>
    <xf numFmtId="14" fontId="17" fillId="0" borderId="6" xfId="0" applyNumberFormat="1" applyFont="1" applyBorder="1" applyAlignment="1" applyProtection="1">
      <alignment horizontal="left"/>
      <protection locked="0"/>
    </xf>
    <xf numFmtId="14" fontId="17" fillId="0" borderId="0" xfId="0" applyNumberFormat="1" applyFont="1" applyAlignment="1" applyProtection="1">
      <alignment horizontal="left"/>
      <protection locked="0"/>
    </xf>
    <xf numFmtId="0" fontId="17" fillId="0" borderId="12" xfId="0" applyFont="1" applyBorder="1"/>
    <xf numFmtId="0" fontId="17" fillId="0" borderId="0" xfId="0" applyFont="1"/>
    <xf numFmtId="40" fontId="17" fillId="0" borderId="0" xfId="0" applyNumberFormat="1" applyFont="1" applyAlignment="1">
      <alignment horizontal="right"/>
    </xf>
    <xf numFmtId="0" fontId="18" fillId="0" borderId="0" xfId="0" applyFont="1"/>
    <xf numFmtId="165" fontId="17" fillId="0" borderId="0" xfId="0" applyNumberFormat="1" applyFont="1"/>
    <xf numFmtId="166" fontId="17" fillId="0" borderId="0" xfId="0" applyNumberFormat="1" applyFont="1"/>
    <xf numFmtId="165" fontId="9" fillId="0" borderId="0" xfId="0" applyNumberFormat="1" applyFont="1"/>
    <xf numFmtId="0" fontId="18" fillId="0" borderId="12" xfId="0" applyFont="1" applyBorder="1"/>
    <xf numFmtId="40" fontId="18" fillId="0" borderId="0" xfId="0" applyNumberFormat="1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40" fontId="27" fillId="0" borderId="0" xfId="0" applyNumberFormat="1" applyFont="1" applyAlignment="1">
      <alignment horizontal="right"/>
    </xf>
    <xf numFmtId="0" fontId="28" fillId="0" borderId="13" xfId="0" applyFont="1" applyBorder="1"/>
    <xf numFmtId="0" fontId="28" fillId="0" borderId="0" xfId="0" applyFont="1"/>
    <xf numFmtId="40" fontId="28" fillId="0" borderId="0" xfId="0" applyNumberFormat="1" applyFont="1" applyAlignment="1">
      <alignment horizontal="right"/>
    </xf>
    <xf numFmtId="0" fontId="18" fillId="0" borderId="1" xfId="0" applyFont="1" applyBorder="1"/>
    <xf numFmtId="3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9" fillId="5" borderId="6" xfId="0" applyFont="1" applyFill="1" applyBorder="1" applyAlignment="1" applyProtection="1">
      <alignment horizontal="left" wrapText="1"/>
      <protection locked="0"/>
    </xf>
    <xf numFmtId="0" fontId="9" fillId="0" borderId="12" xfId="0" applyFont="1" applyBorder="1" applyAlignment="1">
      <alignment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right"/>
    </xf>
    <xf numFmtId="0" fontId="9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 vertical="top"/>
    </xf>
    <xf numFmtId="0" fontId="13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5" borderId="7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Alignment="1" applyProtection="1">
      <alignment horizontal="center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Border="1" applyProtection="1">
      <protection locked="0"/>
    </xf>
  </cellXfs>
  <cellStyles count="4">
    <cellStyle name="Comma" xfId="1" builtinId="3"/>
    <cellStyle name="Normal" xfId="0" builtinId="0"/>
    <cellStyle name="Normal 17 10" xfId="2" xr:uid="{00000000-0005-0000-0000-000002000000}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lin.belanger@umit.main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3"/>
  <sheetViews>
    <sheetView tabSelected="1" zoomScale="70" zoomScaleNormal="70" workbookViewId="0">
      <selection activeCell="D24" sqref="D24"/>
    </sheetView>
  </sheetViews>
  <sheetFormatPr defaultRowHeight="18" customHeight="1" x14ac:dyDescent="0.25"/>
  <cols>
    <col min="1" max="1" width="23.28515625" style="2" customWidth="1"/>
    <col min="2" max="2" width="24.7109375" style="2" customWidth="1"/>
    <col min="3" max="3" width="18.42578125" style="2" customWidth="1"/>
    <col min="4" max="4" width="46.7109375" style="2" customWidth="1"/>
    <col min="5" max="5" width="36.140625" style="2" customWidth="1"/>
    <col min="6" max="6" width="20.7109375" style="2" customWidth="1"/>
    <col min="7" max="7" width="24" style="1" customWidth="1"/>
    <col min="8" max="8" width="29.140625" style="2" customWidth="1"/>
    <col min="9" max="9" width="19.7109375" style="2" customWidth="1"/>
    <col min="10" max="10" width="14.5703125" style="2" customWidth="1"/>
    <col min="11" max="11" width="13.28515625" style="2" customWidth="1"/>
    <col min="12" max="12" width="12.42578125" style="2" customWidth="1"/>
    <col min="13" max="13" width="16.28515625" style="2" hidden="1" customWidth="1"/>
    <col min="14" max="14" width="58.85546875" style="2" customWidth="1"/>
    <col min="15" max="15" width="23.28515625" style="2" hidden="1" customWidth="1"/>
    <col min="16" max="17" width="18" style="7" hidden="1" customWidth="1"/>
    <col min="18" max="18" width="11.28515625" style="2" hidden="1" customWidth="1"/>
    <col min="19" max="19" width="11" style="2" hidden="1" customWidth="1"/>
    <col min="20" max="20" width="11.28515625" style="2" hidden="1" customWidth="1"/>
    <col min="21" max="23" width="0" style="2" hidden="1" customWidth="1"/>
    <col min="24" max="24" width="9.5703125" style="2" bestFit="1" customWidth="1"/>
    <col min="25" max="16384" width="9.140625" style="2"/>
  </cols>
  <sheetData>
    <row r="1" spans="1:28" ht="36" customHeight="1" thickBot="1" x14ac:dyDescent="0.25">
      <c r="A1" s="198" t="s">
        <v>70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8" s="147" customFormat="1" ht="51.75" customHeight="1" thickBot="1" x14ac:dyDescent="0.35">
      <c r="A2" s="199" t="s">
        <v>69</v>
      </c>
      <c r="B2" s="200"/>
      <c r="C2" s="210"/>
      <c r="D2" s="211"/>
      <c r="E2" s="192" t="s">
        <v>68</v>
      </c>
      <c r="F2" s="192"/>
      <c r="G2" s="194"/>
      <c r="H2" s="195"/>
      <c r="I2" s="191"/>
      <c r="J2" s="191"/>
      <c r="K2" s="191"/>
      <c r="L2" s="191"/>
      <c r="M2" s="145"/>
      <c r="N2" s="146"/>
      <c r="P2" s="148"/>
      <c r="Q2" s="148"/>
    </row>
    <row r="3" spans="1:28" s="147" customFormat="1" ht="14.25" hidden="1" customHeight="1" x14ac:dyDescent="0.3">
      <c r="A3" s="201"/>
      <c r="B3" s="202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  <c r="P3" s="148"/>
      <c r="Q3" s="148"/>
    </row>
    <row r="4" spans="1:28" s="147" customFormat="1" ht="14.25" hidden="1" customHeight="1" x14ac:dyDescent="0.3">
      <c r="A4" s="201"/>
      <c r="B4" s="202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50"/>
      <c r="P4" s="148"/>
      <c r="Q4" s="148"/>
    </row>
    <row r="5" spans="1:28" s="147" customFormat="1" ht="14.25" hidden="1" customHeight="1" x14ac:dyDescent="0.3">
      <c r="A5" s="201"/>
      <c r="B5" s="202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  <c r="P5" s="148"/>
      <c r="Q5" s="148"/>
    </row>
    <row r="6" spans="1:28" s="147" customFormat="1" ht="29.25" hidden="1" customHeight="1" x14ac:dyDescent="0.3">
      <c r="A6" s="205" t="s">
        <v>47</v>
      </c>
      <c r="B6" s="206"/>
      <c r="C6" s="206"/>
      <c r="D6" s="151" t="s">
        <v>46</v>
      </c>
      <c r="E6" s="152"/>
      <c r="F6" s="151" t="s">
        <v>45</v>
      </c>
      <c r="G6" s="153"/>
      <c r="H6" s="154"/>
      <c r="I6" s="154"/>
      <c r="J6" s="154"/>
      <c r="K6" s="154"/>
      <c r="L6" s="154"/>
      <c r="M6" s="154"/>
      <c r="N6" s="150"/>
      <c r="P6" s="148"/>
      <c r="Q6" s="148"/>
    </row>
    <row r="7" spans="1:28" s="147" customFormat="1" ht="10.5" customHeight="1" x14ac:dyDescent="0.3">
      <c r="A7" s="155"/>
      <c r="B7" s="156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0"/>
      <c r="P7" s="148"/>
      <c r="Q7" s="148"/>
    </row>
    <row r="8" spans="1:28" s="164" customFormat="1" ht="33" customHeight="1" x14ac:dyDescent="0.3">
      <c r="A8" s="157" t="s">
        <v>0</v>
      </c>
      <c r="B8" s="203"/>
      <c r="C8" s="204"/>
      <c r="D8" s="158" t="s">
        <v>1</v>
      </c>
      <c r="E8" s="182"/>
      <c r="F8" s="159" t="s">
        <v>2</v>
      </c>
      <c r="G8" s="207"/>
      <c r="H8" s="208"/>
      <c r="I8" s="209"/>
      <c r="J8" s="160" t="s">
        <v>3</v>
      </c>
      <c r="K8" s="161">
        <f ca="1">TODAY()</f>
        <v>45464</v>
      </c>
      <c r="L8" s="162"/>
      <c r="M8" s="162"/>
      <c r="N8" s="163"/>
      <c r="P8" s="165"/>
      <c r="Q8" s="165"/>
    </row>
    <row r="9" spans="1:28" s="164" customFormat="1" ht="18.75" customHeight="1" x14ac:dyDescent="0.3">
      <c r="A9" s="157"/>
      <c r="B9" s="139"/>
      <c r="C9" s="139"/>
      <c r="D9" s="158"/>
      <c r="E9" s="184"/>
      <c r="F9" s="159"/>
      <c r="G9" s="185"/>
      <c r="H9" s="185"/>
      <c r="I9" s="185"/>
      <c r="J9" s="160"/>
      <c r="K9" s="162"/>
      <c r="L9" s="162"/>
      <c r="M9" s="162"/>
      <c r="N9" s="163"/>
      <c r="P9" s="165"/>
      <c r="Q9" s="165"/>
    </row>
    <row r="10" spans="1:28" s="164" customFormat="1" ht="40.5" customHeight="1" x14ac:dyDescent="0.3">
      <c r="A10" s="196" t="s">
        <v>63</v>
      </c>
      <c r="B10" s="197"/>
      <c r="C10" s="188" t="s">
        <v>64</v>
      </c>
      <c r="D10" s="186"/>
      <c r="E10" s="188" t="s">
        <v>66</v>
      </c>
      <c r="F10" s="187"/>
      <c r="G10" s="185"/>
      <c r="H10" s="185"/>
      <c r="I10" s="185"/>
      <c r="J10" s="160"/>
      <c r="K10" s="162"/>
      <c r="L10" s="162"/>
      <c r="M10" s="162"/>
      <c r="N10" s="163"/>
      <c r="P10" s="165"/>
      <c r="Q10" s="165"/>
      <c r="AA10" s="193"/>
      <c r="AB10" s="193"/>
    </row>
    <row r="11" spans="1:28" s="164" customFormat="1" ht="42.75" customHeight="1" x14ac:dyDescent="0.3">
      <c r="A11" s="30" t="s">
        <v>4</v>
      </c>
      <c r="B11" s="31"/>
      <c r="C11" s="32"/>
      <c r="D11" s="32"/>
      <c r="E11" s="33"/>
      <c r="F11" s="33"/>
      <c r="G11" s="34"/>
      <c r="H11" s="35" t="s">
        <v>5</v>
      </c>
      <c r="I11" s="36"/>
      <c r="J11" s="36"/>
      <c r="K11" s="34"/>
      <c r="L11" s="34"/>
      <c r="M11" s="34"/>
      <c r="N11" s="163"/>
      <c r="P11" s="165"/>
      <c r="Q11" s="165"/>
    </row>
    <row r="12" spans="1:28" s="164" customFormat="1" ht="25.5" customHeight="1" x14ac:dyDescent="0.3">
      <c r="A12" s="37" t="s">
        <v>6</v>
      </c>
      <c r="B12" s="38"/>
      <c r="C12" s="39"/>
      <c r="D12" s="39"/>
      <c r="G12" s="34"/>
      <c r="H12" s="34" t="s">
        <v>6</v>
      </c>
      <c r="I12" s="38"/>
      <c r="J12" s="36"/>
      <c r="K12" s="34"/>
      <c r="L12" s="34"/>
      <c r="M12" s="34"/>
      <c r="N12" s="163"/>
      <c r="P12" s="165"/>
      <c r="Q12" s="165"/>
    </row>
    <row r="13" spans="1:28" s="164" customFormat="1" ht="25.5" customHeight="1" x14ac:dyDescent="0.3">
      <c r="A13" s="37" t="s">
        <v>7</v>
      </c>
      <c r="B13" s="40"/>
      <c r="C13" s="39"/>
      <c r="D13" s="39"/>
      <c r="E13" s="36"/>
      <c r="F13" s="36"/>
      <c r="G13" s="34"/>
      <c r="H13" s="34" t="s">
        <v>7</v>
      </c>
      <c r="I13" s="40"/>
      <c r="J13" s="36"/>
      <c r="K13" s="34"/>
      <c r="L13" s="34"/>
      <c r="M13" s="34"/>
      <c r="N13" s="163"/>
      <c r="P13" s="165"/>
      <c r="Q13" s="165"/>
    </row>
    <row r="14" spans="1:28" s="164" customFormat="1" ht="25.5" customHeight="1" x14ac:dyDescent="0.3">
      <c r="A14" s="37" t="s">
        <v>8</v>
      </c>
      <c r="B14" s="40" t="s">
        <v>62</v>
      </c>
      <c r="C14" s="39"/>
      <c r="D14" s="39"/>
      <c r="E14" s="36"/>
      <c r="F14" s="36"/>
      <c r="G14" s="34"/>
      <c r="H14" s="34" t="s">
        <v>8</v>
      </c>
      <c r="I14" s="40"/>
      <c r="J14" s="36"/>
      <c r="K14" s="34"/>
      <c r="L14" s="34"/>
      <c r="M14" s="34"/>
      <c r="N14" s="163"/>
      <c r="P14" s="165"/>
      <c r="Q14" s="165"/>
    </row>
    <row r="15" spans="1:28" s="164" customFormat="1" ht="25.5" customHeight="1" x14ac:dyDescent="0.3">
      <c r="A15" s="37" t="s">
        <v>9</v>
      </c>
      <c r="B15" s="41"/>
      <c r="C15" s="39"/>
      <c r="D15" s="39"/>
      <c r="E15" s="36"/>
      <c r="F15" s="36"/>
      <c r="G15" s="34"/>
      <c r="H15" s="34" t="s">
        <v>9</v>
      </c>
      <c r="I15" s="41"/>
      <c r="J15" s="36"/>
      <c r="K15" s="34"/>
      <c r="L15" s="34"/>
      <c r="M15" s="34"/>
      <c r="N15" s="163"/>
      <c r="P15" s="165"/>
      <c r="Q15" s="165"/>
    </row>
    <row r="16" spans="1:28" s="164" customFormat="1" ht="25.5" customHeight="1" x14ac:dyDescent="0.3">
      <c r="A16" s="37"/>
      <c r="B16" s="42"/>
      <c r="C16" s="39"/>
      <c r="D16" s="39"/>
      <c r="E16" s="36"/>
      <c r="F16" s="36"/>
      <c r="G16" s="34"/>
      <c r="H16" s="43"/>
      <c r="I16" s="42"/>
      <c r="J16" s="36"/>
      <c r="K16" s="34"/>
      <c r="L16" s="34"/>
      <c r="M16" s="34"/>
      <c r="N16" s="163"/>
      <c r="P16" s="165"/>
      <c r="Q16" s="165"/>
    </row>
    <row r="17" spans="1:23" s="164" customFormat="1" ht="26.25" customHeight="1" x14ac:dyDescent="0.3">
      <c r="A17" s="30" t="s">
        <v>10</v>
      </c>
      <c r="B17" s="42"/>
      <c r="C17" s="44"/>
      <c r="D17" s="39"/>
      <c r="E17" s="36"/>
      <c r="F17" s="36"/>
      <c r="G17" s="34"/>
      <c r="H17" s="31"/>
      <c r="I17" s="42"/>
      <c r="J17" s="44"/>
      <c r="K17" s="34"/>
      <c r="L17" s="34"/>
      <c r="M17" s="34"/>
      <c r="N17" s="163"/>
      <c r="O17" s="147" t="s">
        <v>22</v>
      </c>
      <c r="P17" s="165"/>
      <c r="Q17" s="165"/>
      <c r="S17" s="164" t="s">
        <v>28</v>
      </c>
      <c r="T17" s="164" t="s">
        <v>27</v>
      </c>
      <c r="U17" s="164" t="s">
        <v>31</v>
      </c>
      <c r="V17" s="164" t="s">
        <v>32</v>
      </c>
      <c r="W17" s="164" t="s">
        <v>13</v>
      </c>
    </row>
    <row r="18" spans="1:23" s="164" customFormat="1" ht="26.25" customHeight="1" x14ac:dyDescent="0.3">
      <c r="A18" s="37" t="s">
        <v>11</v>
      </c>
      <c r="B18" s="41"/>
      <c r="C18" s="34"/>
      <c r="D18" s="42"/>
      <c r="E18" s="36"/>
      <c r="F18" s="36"/>
      <c r="G18" s="34"/>
      <c r="H18" s="34" t="s">
        <v>11</v>
      </c>
      <c r="I18" s="41"/>
      <c r="J18" s="34"/>
      <c r="K18" s="42"/>
      <c r="L18" s="34"/>
      <c r="M18" s="34"/>
      <c r="N18" s="163"/>
      <c r="O18" s="166" t="s">
        <v>23</v>
      </c>
      <c r="P18" s="165">
        <f>+C32/(1+C27)</f>
        <v>0</v>
      </c>
      <c r="Q18" s="165"/>
      <c r="S18" s="167"/>
      <c r="T18" s="168"/>
    </row>
    <row r="19" spans="1:23" s="164" customFormat="1" ht="26.25" customHeight="1" x14ac:dyDescent="0.3">
      <c r="A19" s="37" t="s">
        <v>12</v>
      </c>
      <c r="B19" s="45"/>
      <c r="C19" s="34"/>
      <c r="D19" s="46"/>
      <c r="E19" s="36"/>
      <c r="F19" s="36"/>
      <c r="G19" s="34"/>
      <c r="H19" s="34" t="s">
        <v>12</v>
      </c>
      <c r="I19" s="45"/>
      <c r="J19" s="34"/>
      <c r="K19" s="46"/>
      <c r="L19" s="34"/>
      <c r="M19" s="34"/>
      <c r="N19" s="163"/>
      <c r="O19" s="166" t="s">
        <v>24</v>
      </c>
      <c r="P19" s="165">
        <f>+P18*C27</f>
        <v>0</v>
      </c>
      <c r="Q19" s="165"/>
      <c r="R19" s="164" t="s">
        <v>30</v>
      </c>
      <c r="S19" s="169">
        <v>22902</v>
      </c>
      <c r="T19" s="164">
        <v>5000879364</v>
      </c>
    </row>
    <row r="20" spans="1:23" s="164" customFormat="1" ht="26.25" customHeight="1" x14ac:dyDescent="0.3">
      <c r="A20" s="37" t="s">
        <v>13</v>
      </c>
      <c r="B20" s="47"/>
      <c r="C20" s="34"/>
      <c r="D20" s="48"/>
      <c r="E20" s="36"/>
      <c r="F20" s="36"/>
      <c r="G20" s="34"/>
      <c r="H20" s="34" t="s">
        <v>13</v>
      </c>
      <c r="I20" s="47"/>
      <c r="J20" s="34"/>
      <c r="K20" s="48"/>
      <c r="L20" s="34"/>
      <c r="M20" s="34"/>
      <c r="N20" s="163"/>
      <c r="P20" s="165">
        <f>+P19+P18</f>
        <v>0</v>
      </c>
      <c r="Q20" s="165"/>
    </row>
    <row r="21" spans="1:23" s="164" customFormat="1" ht="26.25" customHeight="1" x14ac:dyDescent="0.3">
      <c r="A21" s="37" t="s">
        <v>14</v>
      </c>
      <c r="B21" s="49"/>
      <c r="C21" s="34"/>
      <c r="D21" s="48"/>
      <c r="E21" s="36"/>
      <c r="F21" s="36"/>
      <c r="G21" s="34"/>
      <c r="H21" s="34" t="s">
        <v>14</v>
      </c>
      <c r="I21" s="49"/>
      <c r="J21" s="34"/>
      <c r="K21" s="48"/>
      <c r="L21" s="34"/>
      <c r="M21" s="34"/>
      <c r="N21" s="163"/>
      <c r="O21" s="164" t="s">
        <v>26</v>
      </c>
      <c r="P21" s="165"/>
      <c r="Q21" s="165"/>
    </row>
    <row r="22" spans="1:23" s="164" customFormat="1" ht="26.25" customHeight="1" x14ac:dyDescent="0.3">
      <c r="A22" s="37" t="s">
        <v>15</v>
      </c>
      <c r="B22" s="45"/>
      <c r="C22" s="34"/>
      <c r="D22" s="46"/>
      <c r="E22" s="36"/>
      <c r="F22" s="36"/>
      <c r="G22" s="34"/>
      <c r="H22" s="34" t="s">
        <v>15</v>
      </c>
      <c r="I22" s="45"/>
      <c r="J22" s="34"/>
      <c r="K22" s="46"/>
      <c r="L22" s="34"/>
      <c r="M22" s="34"/>
      <c r="N22" s="163"/>
      <c r="O22" s="166" t="s">
        <v>23</v>
      </c>
      <c r="P22" s="165">
        <f>+C26-P18</f>
        <v>0</v>
      </c>
      <c r="Q22" s="165"/>
      <c r="R22" s="164" t="s">
        <v>29</v>
      </c>
    </row>
    <row r="23" spans="1:23" s="164" customFormat="1" ht="26.25" customHeight="1" x14ac:dyDescent="0.3">
      <c r="A23" s="37" t="s">
        <v>16</v>
      </c>
      <c r="B23" s="41"/>
      <c r="C23" s="34"/>
      <c r="D23" s="42"/>
      <c r="E23" s="36"/>
      <c r="F23" s="36"/>
      <c r="G23" s="34"/>
      <c r="H23" s="34" t="s">
        <v>16</v>
      </c>
      <c r="I23" s="41"/>
      <c r="J23" s="34"/>
      <c r="K23" s="42"/>
      <c r="L23" s="34"/>
      <c r="M23" s="34"/>
      <c r="N23" s="163"/>
      <c r="O23" s="166" t="s">
        <v>24</v>
      </c>
      <c r="P23" s="165">
        <f>+P22*C27</f>
        <v>0</v>
      </c>
      <c r="Q23" s="165"/>
      <c r="R23" s="164" t="s">
        <v>30</v>
      </c>
      <c r="S23" s="115"/>
    </row>
    <row r="24" spans="1:23" s="164" customFormat="1" ht="31.5" customHeight="1" x14ac:dyDescent="0.3">
      <c r="A24" s="37" t="s">
        <v>21</v>
      </c>
      <c r="B24" s="41"/>
      <c r="C24" s="34" t="s">
        <v>67</v>
      </c>
      <c r="D24" s="42"/>
      <c r="E24" s="36"/>
      <c r="F24" s="36"/>
      <c r="G24" s="34"/>
      <c r="H24" s="34" t="s">
        <v>21</v>
      </c>
      <c r="I24" s="41"/>
      <c r="J24" s="34" t="s">
        <v>67</v>
      </c>
      <c r="K24" s="42"/>
      <c r="L24" s="34"/>
      <c r="M24" s="34"/>
      <c r="N24" s="163"/>
      <c r="P24" s="165">
        <f>+P23+P22</f>
        <v>0</v>
      </c>
      <c r="Q24" s="165"/>
    </row>
    <row r="25" spans="1:23" s="164" customFormat="1" ht="20.25" customHeight="1" x14ac:dyDescent="0.3">
      <c r="A25" s="37"/>
      <c r="B25" s="42"/>
      <c r="C25" s="39"/>
      <c r="D25" s="39"/>
      <c r="E25" s="36"/>
      <c r="F25" s="36"/>
      <c r="G25" s="34"/>
      <c r="H25" s="34"/>
      <c r="I25" s="50"/>
      <c r="J25" s="36"/>
      <c r="K25" s="34"/>
      <c r="L25" s="34"/>
      <c r="M25" s="34"/>
      <c r="N25" s="163"/>
      <c r="P25" s="165"/>
      <c r="Q25" s="165"/>
    </row>
    <row r="26" spans="1:23" s="164" customFormat="1" ht="27.75" customHeight="1" x14ac:dyDescent="0.3">
      <c r="A26" s="37" t="s">
        <v>17</v>
      </c>
      <c r="B26" s="34"/>
      <c r="C26" s="51"/>
      <c r="D26" s="52"/>
      <c r="E26" s="53"/>
      <c r="F26" s="53"/>
      <c r="G26" s="54"/>
      <c r="H26" s="54"/>
      <c r="I26" s="54"/>
      <c r="J26" s="51"/>
      <c r="K26" s="34"/>
      <c r="L26" s="138"/>
      <c r="M26" s="138"/>
      <c r="N26" s="163"/>
      <c r="O26" s="164" t="s">
        <v>25</v>
      </c>
      <c r="P26" s="165"/>
      <c r="Q26" s="165"/>
    </row>
    <row r="27" spans="1:23" s="164" customFormat="1" ht="27.75" customHeight="1" x14ac:dyDescent="0.3">
      <c r="A27" s="37" t="s">
        <v>71</v>
      </c>
      <c r="B27" s="34"/>
      <c r="C27" s="55"/>
      <c r="D27" s="56"/>
      <c r="E27" s="57"/>
      <c r="F27" s="57"/>
      <c r="G27" s="56"/>
      <c r="H27" s="216" t="s">
        <v>71</v>
      </c>
      <c r="I27" s="58"/>
      <c r="J27" s="59"/>
      <c r="K27" s="34"/>
      <c r="L27" s="139"/>
      <c r="M27" s="139"/>
      <c r="N27" s="163"/>
      <c r="O27" s="164" t="s">
        <v>23</v>
      </c>
      <c r="P27" s="165">
        <f>+P18+P22</f>
        <v>0</v>
      </c>
      <c r="Q27" s="165"/>
    </row>
    <row r="28" spans="1:23" s="164" customFormat="1" ht="27.75" customHeight="1" x14ac:dyDescent="0.3">
      <c r="A28" s="37" t="s">
        <v>18</v>
      </c>
      <c r="B28" s="34"/>
      <c r="C28" s="60">
        <f>C26*C27</f>
        <v>0</v>
      </c>
      <c r="D28" s="54"/>
      <c r="E28" s="53"/>
      <c r="F28" s="53"/>
      <c r="G28" s="54"/>
      <c r="H28" s="54" t="s">
        <v>18</v>
      </c>
      <c r="I28" s="54"/>
      <c r="J28" s="61">
        <f>J26*J27</f>
        <v>0</v>
      </c>
      <c r="K28" s="34"/>
      <c r="L28" s="140"/>
      <c r="M28" s="140"/>
      <c r="N28" s="163"/>
      <c r="O28" s="164" t="s">
        <v>24</v>
      </c>
      <c r="P28" s="165">
        <f>+P19+P23</f>
        <v>0</v>
      </c>
      <c r="Q28" s="165"/>
    </row>
    <row r="29" spans="1:23" s="164" customFormat="1" ht="27" customHeight="1" x14ac:dyDescent="0.3">
      <c r="A29" s="37"/>
      <c r="B29" s="62" t="s">
        <v>36</v>
      </c>
      <c r="C29" s="63">
        <f>+C26+C28</f>
        <v>0</v>
      </c>
      <c r="D29" s="54"/>
      <c r="E29" s="53"/>
      <c r="F29" s="53"/>
      <c r="G29" s="54"/>
      <c r="H29" s="54"/>
      <c r="I29" s="64" t="s">
        <v>36</v>
      </c>
      <c r="J29" s="65">
        <f>+J26+J28</f>
        <v>0</v>
      </c>
      <c r="K29" s="34"/>
      <c r="L29" s="140"/>
      <c r="M29" s="140"/>
      <c r="N29" s="163"/>
      <c r="P29" s="165"/>
      <c r="Q29" s="165"/>
    </row>
    <row r="30" spans="1:23" s="164" customFormat="1" ht="20.25" customHeight="1" x14ac:dyDescent="0.3">
      <c r="A30" s="37"/>
      <c r="B30" s="34"/>
      <c r="C30" s="60"/>
      <c r="D30" s="54"/>
      <c r="E30" s="53"/>
      <c r="F30" s="53"/>
      <c r="G30" s="54"/>
      <c r="H30" s="54"/>
      <c r="I30" s="54"/>
      <c r="J30" s="61"/>
      <c r="K30" s="34"/>
      <c r="L30" s="140"/>
      <c r="M30" s="140"/>
      <c r="N30" s="163"/>
      <c r="P30" s="165"/>
      <c r="Q30" s="165"/>
    </row>
    <row r="31" spans="1:23" s="166" customFormat="1" ht="20.25" customHeight="1" x14ac:dyDescent="0.3">
      <c r="A31" s="66"/>
      <c r="B31" s="67"/>
      <c r="C31" s="52"/>
      <c r="D31" s="52"/>
      <c r="E31" s="68"/>
      <c r="F31" s="68"/>
      <c r="G31" s="69"/>
      <c r="H31" s="69"/>
      <c r="I31" s="68"/>
      <c r="J31" s="70"/>
      <c r="K31" s="67"/>
      <c r="L31" s="67"/>
      <c r="M31" s="67"/>
      <c r="N31" s="170"/>
      <c r="P31" s="171"/>
      <c r="Q31" s="171"/>
    </row>
    <row r="32" spans="1:23" s="173" customFormat="1" ht="27" customHeight="1" x14ac:dyDescent="0.3">
      <c r="A32" s="71" t="s">
        <v>19</v>
      </c>
      <c r="B32" s="72"/>
      <c r="C32" s="73">
        <f>IF(B21=3,0,IF(B21=12,0,IF(B21=22,0,IF(B21=23,0,IF(AND(B21=0,C27&gt;J27),C28-J28,0)))))</f>
        <v>0</v>
      </c>
      <c r="D32" s="74">
        <f>+C32</f>
        <v>0</v>
      </c>
      <c r="E32" s="75"/>
      <c r="F32" s="75"/>
      <c r="G32" s="75"/>
      <c r="H32" s="75"/>
      <c r="I32" s="75"/>
      <c r="J32" s="75"/>
      <c r="K32" s="76"/>
      <c r="L32" s="76"/>
      <c r="M32" s="76"/>
      <c r="N32" s="172"/>
      <c r="P32" s="174"/>
      <c r="Q32" s="174"/>
    </row>
    <row r="33" spans="1:24" s="176" customFormat="1" ht="27" customHeight="1" thickBot="1" x14ac:dyDescent="0.35">
      <c r="A33" s="77" t="s">
        <v>20</v>
      </c>
      <c r="B33" s="78"/>
      <c r="C33" s="79">
        <f>IF(J28&lt;C28,"",C28-J28)</f>
        <v>0</v>
      </c>
      <c r="D33" s="80"/>
      <c r="E33" s="81"/>
      <c r="F33" s="81"/>
      <c r="G33" s="82"/>
      <c r="H33" s="82"/>
      <c r="I33" s="81"/>
      <c r="J33" s="83"/>
      <c r="K33" s="84"/>
      <c r="L33" s="84"/>
      <c r="M33" s="84"/>
      <c r="N33" s="175"/>
      <c r="P33" s="177"/>
      <c r="Q33" s="177"/>
    </row>
    <row r="34" spans="1:24" s="147" customFormat="1" ht="18" customHeight="1" x14ac:dyDescent="0.3">
      <c r="A34" s="178"/>
      <c r="C34" s="179"/>
      <c r="D34" s="180"/>
      <c r="E34" s="181"/>
      <c r="F34" s="181"/>
      <c r="G34" s="181"/>
      <c r="H34" s="181"/>
      <c r="I34" s="181"/>
      <c r="J34" s="181"/>
      <c r="O34" s="166"/>
      <c r="P34" s="171"/>
      <c r="Q34" s="171"/>
    </row>
    <row r="35" spans="1:24" s="147" customFormat="1" ht="18" customHeight="1" thickBot="1" x14ac:dyDescent="0.35">
      <c r="A35" s="178"/>
      <c r="C35" s="179"/>
      <c r="D35" s="180"/>
      <c r="E35" s="181"/>
      <c r="F35" s="181"/>
      <c r="G35" s="181"/>
      <c r="H35" s="181"/>
      <c r="I35" s="181"/>
      <c r="J35" s="181"/>
      <c r="O35" s="166"/>
      <c r="P35" s="171"/>
      <c r="Q35" s="171"/>
    </row>
    <row r="36" spans="1:24" s="115" customFormat="1" ht="34.5" customHeight="1" x14ac:dyDescent="0.25">
      <c r="A36" s="112" t="s">
        <v>19</v>
      </c>
      <c r="B36" s="113"/>
      <c r="C36" s="113"/>
      <c r="D36" s="113"/>
      <c r="E36" s="114" t="s">
        <v>65</v>
      </c>
      <c r="F36" s="114" t="s">
        <v>44</v>
      </c>
      <c r="G36" s="114" t="s">
        <v>37</v>
      </c>
      <c r="H36" s="114" t="s">
        <v>32</v>
      </c>
      <c r="I36" s="114" t="s">
        <v>13</v>
      </c>
      <c r="J36" s="114" t="s">
        <v>14</v>
      </c>
      <c r="K36" s="114" t="s">
        <v>38</v>
      </c>
      <c r="L36" s="114" t="s">
        <v>39</v>
      </c>
      <c r="M36" s="114"/>
      <c r="N36" s="141"/>
    </row>
    <row r="37" spans="1:24" s="115" customFormat="1" ht="34.5" customHeight="1" x14ac:dyDescent="0.25">
      <c r="A37" s="116" t="s">
        <v>24</v>
      </c>
      <c r="B37" s="117" t="str">
        <f>IF(C32&gt;0,C32,"")</f>
        <v/>
      </c>
      <c r="D37" s="189" t="s">
        <v>29</v>
      </c>
      <c r="E37" s="118" t="s">
        <v>49</v>
      </c>
      <c r="F37" s="119" t="str">
        <f>IF(C32&gt;0,-B37,"")</f>
        <v/>
      </c>
      <c r="G37" s="120" t="str">
        <f>IF(C32&gt;0,B18,"")</f>
        <v/>
      </c>
      <c r="H37" s="121" t="b">
        <f>IF(C32&gt;0,IF(C27=0.51,"54800",IF(C27=0.08,"54810","")))</f>
        <v>0</v>
      </c>
      <c r="I37" s="122"/>
      <c r="J37" s="122" t="str">
        <f>IF(C32&gt;0,B21,"")</f>
        <v/>
      </c>
      <c r="K37" s="120" t="str">
        <f>IF(C32&gt;0,B22,"")</f>
        <v/>
      </c>
      <c r="L37" s="120"/>
      <c r="M37" s="120"/>
      <c r="N37" s="142"/>
      <c r="X37" s="123"/>
    </row>
    <row r="38" spans="1:24" s="115" customFormat="1" ht="34.5" customHeight="1" x14ac:dyDescent="0.25">
      <c r="A38" s="124" t="s">
        <v>35</v>
      </c>
      <c r="B38" s="125">
        <f>SUM(B37)</f>
        <v>0</v>
      </c>
      <c r="D38" s="189" t="s">
        <v>30</v>
      </c>
      <c r="E38" s="118" t="s">
        <v>49</v>
      </c>
      <c r="F38" s="119" t="str">
        <f>IF(C32&gt;0,B37,"")</f>
        <v/>
      </c>
      <c r="G38" s="120" t="str">
        <f>IF(C32&gt;0,5000001,"")</f>
        <v/>
      </c>
      <c r="H38" s="120" t="str">
        <f>IF(C32&gt;0,54800,"")</f>
        <v/>
      </c>
      <c r="I38" s="122"/>
      <c r="J38" s="122" t="str">
        <f>IF(C32&gt;0,"00","")</f>
        <v/>
      </c>
      <c r="K38" s="120"/>
      <c r="L38" s="120"/>
      <c r="M38" s="120"/>
      <c r="N38" s="142"/>
    </row>
    <row r="39" spans="1:24" s="115" customFormat="1" ht="34.5" customHeight="1" x14ac:dyDescent="0.25">
      <c r="A39" s="116"/>
      <c r="B39" s="117"/>
      <c r="D39" s="189" t="s">
        <v>29</v>
      </c>
      <c r="E39" s="118">
        <f>G2</f>
        <v>0</v>
      </c>
      <c r="F39" s="119">
        <f>IF(C27&lt;J27,- J29/(1+C27),-C26)</f>
        <v>0</v>
      </c>
      <c r="G39" s="126" t="str">
        <f>IF(+B18&gt;0,B18,"")</f>
        <v/>
      </c>
      <c r="H39" s="127" t="str">
        <f>+IF(B19&gt;0,B19,"")</f>
        <v/>
      </c>
      <c r="I39" s="122" t="str">
        <f>+IF(B20&gt;0,B20,"")</f>
        <v/>
      </c>
      <c r="J39" s="122">
        <f>+B21</f>
        <v>0</v>
      </c>
      <c r="K39" s="120" t="str">
        <f>+IF(B22&gt;0,B22,"")</f>
        <v/>
      </c>
      <c r="L39" s="126" t="str">
        <f>+IF(B23&gt;0,B23,"")</f>
        <v/>
      </c>
      <c r="M39" s="126"/>
      <c r="N39" s="183">
        <f>G2</f>
        <v>0</v>
      </c>
      <c r="X39" s="123"/>
    </row>
    <row r="40" spans="1:24" s="115" customFormat="1" ht="34.5" customHeight="1" x14ac:dyDescent="0.25">
      <c r="A40" s="116" t="s">
        <v>23</v>
      </c>
      <c r="B40" s="117">
        <f>IF(C27&lt;J27,J29/(1+C27),IF(C27&gt;J27,J29/(1+C27),IF(AND(B21=12,B21=22,B21=23),J29/(1+C27),C26-D32)))</f>
        <v>0</v>
      </c>
      <c r="D40" s="189" t="s">
        <v>30</v>
      </c>
      <c r="E40" s="118">
        <f>G2</f>
        <v>0</v>
      </c>
      <c r="F40" s="119" t="str">
        <f>IF(J26&gt;0, J26,"")</f>
        <v/>
      </c>
      <c r="G40" s="126" t="str">
        <f>+IF(I18&gt;0,I18,"")</f>
        <v/>
      </c>
      <c r="H40" s="127" t="str">
        <f>+IF(I19&gt;0,I19,"")</f>
        <v/>
      </c>
      <c r="I40" s="122" t="str">
        <f>+IF(I20&gt;0,I20,"")</f>
        <v/>
      </c>
      <c r="J40" s="122" t="str">
        <f>+IF(I12&gt;0,I21,"")</f>
        <v/>
      </c>
      <c r="K40" s="120" t="str">
        <f>IF(I22&gt;0,I22,"")</f>
        <v/>
      </c>
      <c r="L40" s="122" t="str">
        <f>IF(I23&gt;0,I23,"")</f>
        <v/>
      </c>
      <c r="M40" s="122"/>
      <c r="N40" s="143"/>
      <c r="X40" s="123"/>
    </row>
    <row r="41" spans="1:24" s="115" customFormat="1" ht="34.5" customHeight="1" x14ac:dyDescent="0.25">
      <c r="A41" s="116" t="s">
        <v>24</v>
      </c>
      <c r="B41" s="128" t="str">
        <f>+IF(B12&gt;0,B40*C27,"0")</f>
        <v>0</v>
      </c>
      <c r="D41" s="189" t="s">
        <v>29</v>
      </c>
      <c r="E41" s="118">
        <f>G2</f>
        <v>0</v>
      </c>
      <c r="F41" s="119">
        <f>IF(C27&lt;J27,F39*C27,C32-C28)</f>
        <v>0</v>
      </c>
      <c r="G41" s="126" t="str">
        <f>IF(J27&gt;0,B18,"")</f>
        <v/>
      </c>
      <c r="H41" s="121" t="str">
        <f>IF(C27=0.51,"54800",IF(C27=0.08,"54810",IF(C27=0,"")))</f>
        <v/>
      </c>
      <c r="I41" s="122"/>
      <c r="J41" s="122" t="str">
        <f>IF(J27&gt;0,B21,"")</f>
        <v/>
      </c>
      <c r="K41" s="120" t="str">
        <f>IF(J27&gt;0,B22,"")</f>
        <v/>
      </c>
      <c r="L41" s="126" t="str">
        <f>IF(J27&gt;0,B23,"")</f>
        <v/>
      </c>
      <c r="M41" s="126"/>
      <c r="N41" s="143"/>
    </row>
    <row r="42" spans="1:24" s="115" customFormat="1" ht="34.5" customHeight="1" thickBot="1" x14ac:dyDescent="0.3">
      <c r="A42" s="129" t="s">
        <v>35</v>
      </c>
      <c r="B42" s="130">
        <f>+B41+B40</f>
        <v>0</v>
      </c>
      <c r="C42" s="131"/>
      <c r="D42" s="190" t="s">
        <v>30</v>
      </c>
      <c r="E42" s="132">
        <f>G2</f>
        <v>0</v>
      </c>
      <c r="F42" s="133" t="str">
        <f>IF(J28&gt;0,J28,"")</f>
        <v/>
      </c>
      <c r="G42" s="134" t="str">
        <f>IF(J27&gt;0,I18,"")</f>
        <v/>
      </c>
      <c r="H42" s="135" t="str">
        <f>IF(J27=0.51,"54800",IF(J27=0.08,"54810",IF(J27=0,"")))</f>
        <v/>
      </c>
      <c r="I42" s="136"/>
      <c r="J42" s="136" t="str">
        <f>IF(J27&gt;0,I21,"")</f>
        <v/>
      </c>
      <c r="K42" s="137" t="str">
        <f>IF(J27&gt;0,I22,"")</f>
        <v/>
      </c>
      <c r="L42" s="137" t="str">
        <f>IF(J27&gt;0,I23,"")</f>
        <v/>
      </c>
      <c r="M42" s="137"/>
      <c r="N42" s="144"/>
    </row>
    <row r="43" spans="1:24" ht="18" customHeight="1" x14ac:dyDescent="0.25">
      <c r="A43" s="11"/>
      <c r="B43" s="23"/>
      <c r="D43" s="11"/>
      <c r="E43" s="24"/>
      <c r="F43" s="25"/>
      <c r="G43" s="26"/>
      <c r="H43" s="27"/>
      <c r="I43" s="28"/>
      <c r="J43" s="28"/>
      <c r="K43" s="29"/>
      <c r="L43" s="29"/>
      <c r="M43" s="29"/>
      <c r="P43" s="2"/>
      <c r="Q43" s="2"/>
    </row>
    <row r="44" spans="1:24" ht="18" customHeight="1" x14ac:dyDescent="0.25">
      <c r="B44" s="6"/>
      <c r="E44" s="14"/>
      <c r="F44" s="14"/>
      <c r="I44" s="18"/>
      <c r="J44" s="18"/>
      <c r="P44" s="2"/>
      <c r="Q44" s="2"/>
    </row>
    <row r="45" spans="1:24" ht="18" hidden="1" customHeight="1" x14ac:dyDescent="0.2">
      <c r="A45" s="8" t="s">
        <v>41</v>
      </c>
      <c r="B45" s="12"/>
      <c r="C45" s="9"/>
      <c r="D45" s="9"/>
      <c r="E45" s="16"/>
      <c r="F45" s="9"/>
      <c r="G45" s="10"/>
      <c r="H45" s="9"/>
      <c r="I45" s="9"/>
      <c r="J45" s="9"/>
      <c r="K45" s="9"/>
      <c r="L45" s="9"/>
      <c r="M45" s="11"/>
      <c r="P45" s="2"/>
      <c r="Q45" s="2"/>
    </row>
    <row r="46" spans="1:24" ht="18" hidden="1" customHeight="1" x14ac:dyDescent="0.25">
      <c r="A46" s="19" t="s">
        <v>43</v>
      </c>
      <c r="B46" s="6"/>
      <c r="D46" s="11" t="s">
        <v>42</v>
      </c>
      <c r="E46" s="14"/>
      <c r="F46" s="14"/>
      <c r="P46" s="2"/>
      <c r="Q46" s="2"/>
    </row>
    <row r="47" spans="1:24" ht="18" hidden="1" customHeight="1" x14ac:dyDescent="0.25">
      <c r="A47" s="3" t="s">
        <v>33</v>
      </c>
      <c r="B47" s="20">
        <f>+C26</f>
        <v>0</v>
      </c>
      <c r="D47" s="2" t="s">
        <v>33</v>
      </c>
      <c r="E47" s="20">
        <f>+J26</f>
        <v>0</v>
      </c>
      <c r="F47" s="14"/>
      <c r="P47" s="2"/>
      <c r="Q47" s="2"/>
    </row>
    <row r="48" spans="1:24" ht="18" hidden="1" customHeight="1" x14ac:dyDescent="0.25">
      <c r="A48" s="3" t="s">
        <v>34</v>
      </c>
      <c r="B48" s="20">
        <f>+C28</f>
        <v>0</v>
      </c>
      <c r="D48" s="2" t="s">
        <v>34</v>
      </c>
      <c r="E48" s="20">
        <f>+J28</f>
        <v>0</v>
      </c>
      <c r="F48" s="14"/>
      <c r="P48" s="2"/>
      <c r="Q48" s="2"/>
    </row>
    <row r="49" spans="1:17" ht="18" hidden="1" customHeight="1" x14ac:dyDescent="0.25">
      <c r="A49" s="3" t="s">
        <v>35</v>
      </c>
      <c r="B49" s="20">
        <f>+B47+B48</f>
        <v>0</v>
      </c>
      <c r="D49" s="2" t="s">
        <v>35</v>
      </c>
      <c r="E49" s="20">
        <f>+E47+E48</f>
        <v>0</v>
      </c>
      <c r="F49" s="14"/>
      <c r="P49" s="2"/>
      <c r="Q49" s="2"/>
    </row>
    <row r="50" spans="1:17" ht="18" hidden="1" customHeight="1" x14ac:dyDescent="0.25">
      <c r="A50" s="3" t="s">
        <v>40</v>
      </c>
      <c r="B50" s="20">
        <f>+B40+B41</f>
        <v>0</v>
      </c>
      <c r="D50" s="2" t="s">
        <v>40</v>
      </c>
      <c r="E50" s="20">
        <f>+B42</f>
        <v>0</v>
      </c>
      <c r="F50" s="14"/>
      <c r="P50" s="2"/>
      <c r="Q50" s="2"/>
    </row>
    <row r="51" spans="1:17" ht="18" hidden="1" customHeight="1" thickBot="1" x14ac:dyDescent="0.3">
      <c r="A51" s="13" t="s">
        <v>41</v>
      </c>
      <c r="B51" s="21">
        <f>+B49-B50</f>
        <v>0</v>
      </c>
      <c r="C51" s="4"/>
      <c r="D51" s="17" t="s">
        <v>41</v>
      </c>
      <c r="E51" s="22">
        <f>+E49-E50</f>
        <v>0</v>
      </c>
      <c r="F51" s="15"/>
      <c r="G51" s="5"/>
      <c r="H51" s="4"/>
      <c r="I51" s="4"/>
      <c r="J51" s="4"/>
      <c r="K51" s="4"/>
      <c r="L51" s="4"/>
      <c r="P51" s="2"/>
      <c r="Q51" s="2"/>
    </row>
    <row r="52" spans="1:17" ht="18" hidden="1" customHeight="1" x14ac:dyDescent="0.25">
      <c r="E52" s="14"/>
      <c r="F52" s="14"/>
      <c r="P52" s="2"/>
      <c r="Q52" s="2"/>
    </row>
    <row r="53" spans="1:17" ht="18" hidden="1" customHeight="1" x14ac:dyDescent="0.25">
      <c r="E53" s="14"/>
      <c r="F53" s="14"/>
      <c r="P53" s="2"/>
      <c r="Q53" s="2"/>
    </row>
    <row r="54" spans="1:17" ht="18" customHeight="1" x14ac:dyDescent="0.25">
      <c r="E54" s="14"/>
      <c r="F54" s="14"/>
      <c r="P54" s="2"/>
      <c r="Q54" s="2"/>
    </row>
    <row r="55" spans="1:17" ht="18" customHeight="1" x14ac:dyDescent="0.25">
      <c r="E55" s="14"/>
      <c r="F55" s="14"/>
      <c r="P55" s="2"/>
      <c r="Q55" s="2"/>
    </row>
    <row r="56" spans="1:17" ht="18" customHeight="1" x14ac:dyDescent="0.25">
      <c r="E56" s="14"/>
      <c r="F56" s="14"/>
      <c r="P56" s="2"/>
      <c r="Q56" s="2"/>
    </row>
    <row r="57" spans="1:17" ht="18" customHeight="1" x14ac:dyDescent="0.25">
      <c r="E57" s="14"/>
      <c r="F57" s="14"/>
      <c r="P57" s="2"/>
      <c r="Q57" s="2"/>
    </row>
    <row r="58" spans="1:17" ht="18" customHeight="1" x14ac:dyDescent="0.25">
      <c r="E58" s="14"/>
      <c r="F58" s="14"/>
      <c r="P58" s="2"/>
      <c r="Q58" s="2"/>
    </row>
    <row r="59" spans="1:17" ht="18" customHeight="1" x14ac:dyDescent="0.25">
      <c r="E59" s="14"/>
      <c r="F59" s="14"/>
      <c r="P59" s="2"/>
      <c r="Q59" s="2"/>
    </row>
    <row r="60" spans="1:17" ht="18" customHeight="1" x14ac:dyDescent="0.25">
      <c r="E60" s="14"/>
      <c r="F60" s="14"/>
      <c r="P60" s="2"/>
      <c r="Q60" s="2"/>
    </row>
    <row r="61" spans="1:17" ht="18" customHeight="1" x14ac:dyDescent="0.25">
      <c r="E61" s="14"/>
      <c r="F61" s="14"/>
      <c r="P61" s="2"/>
      <c r="Q61" s="2"/>
    </row>
    <row r="62" spans="1:17" ht="18" customHeight="1" x14ac:dyDescent="0.25">
      <c r="E62" s="14"/>
      <c r="F62" s="14"/>
      <c r="P62" s="2"/>
      <c r="Q62" s="2"/>
    </row>
    <row r="63" spans="1:17" ht="18" customHeight="1" x14ac:dyDescent="0.25">
      <c r="E63" s="14"/>
      <c r="F63" s="14"/>
      <c r="P63" s="2"/>
      <c r="Q63" s="2"/>
    </row>
    <row r="64" spans="1:17" ht="18" customHeight="1" x14ac:dyDescent="0.25">
      <c r="E64" s="14"/>
      <c r="F64" s="14"/>
      <c r="P64" s="2"/>
      <c r="Q64" s="2"/>
    </row>
    <row r="65" spans="5:17" ht="18" customHeight="1" x14ac:dyDescent="0.25">
      <c r="E65" s="14"/>
      <c r="F65" s="14"/>
      <c r="P65" s="2"/>
      <c r="Q65" s="2"/>
    </row>
    <row r="66" spans="5:17" ht="18" customHeight="1" x14ac:dyDescent="0.25">
      <c r="E66" s="14"/>
      <c r="F66" s="14"/>
      <c r="P66" s="2"/>
      <c r="Q66" s="2"/>
    </row>
    <row r="67" spans="5:17" ht="18" customHeight="1" x14ac:dyDescent="0.2">
      <c r="E67" s="14"/>
      <c r="F67" s="14"/>
      <c r="G67" s="2"/>
      <c r="P67" s="2"/>
      <c r="Q67" s="2"/>
    </row>
    <row r="68" spans="5:17" ht="18" customHeight="1" x14ac:dyDescent="0.2">
      <c r="E68" s="14"/>
      <c r="F68" s="14"/>
      <c r="G68" s="2"/>
      <c r="P68" s="2"/>
      <c r="Q68" s="2"/>
    </row>
    <row r="69" spans="5:17" ht="18" customHeight="1" x14ac:dyDescent="0.2">
      <c r="E69" s="14"/>
      <c r="F69" s="14"/>
      <c r="G69" s="2"/>
      <c r="P69" s="2"/>
      <c r="Q69" s="2"/>
    </row>
    <row r="70" spans="5:17" ht="18" customHeight="1" x14ac:dyDescent="0.2">
      <c r="E70" s="14"/>
      <c r="F70" s="14"/>
      <c r="G70" s="2"/>
      <c r="P70" s="2"/>
      <c r="Q70" s="2"/>
    </row>
    <row r="71" spans="5:17" ht="18" customHeight="1" x14ac:dyDescent="0.2">
      <c r="E71" s="14"/>
      <c r="F71" s="14"/>
      <c r="G71" s="2"/>
      <c r="P71" s="2"/>
      <c r="Q71" s="2"/>
    </row>
    <row r="72" spans="5:17" ht="18" customHeight="1" x14ac:dyDescent="0.2">
      <c r="E72" s="14"/>
      <c r="F72" s="14"/>
      <c r="G72" s="2"/>
      <c r="P72" s="2"/>
      <c r="Q72" s="2"/>
    </row>
    <row r="73" spans="5:17" ht="18" customHeight="1" x14ac:dyDescent="0.2">
      <c r="E73" s="14"/>
      <c r="F73" s="14"/>
      <c r="G73" s="2"/>
      <c r="P73" s="2"/>
      <c r="Q73" s="2"/>
    </row>
    <row r="74" spans="5:17" ht="18" customHeight="1" x14ac:dyDescent="0.2">
      <c r="E74" s="14"/>
      <c r="F74" s="14"/>
      <c r="G74" s="2"/>
      <c r="P74" s="2"/>
      <c r="Q74" s="2"/>
    </row>
    <row r="75" spans="5:17" ht="18" customHeight="1" x14ac:dyDescent="0.2">
      <c r="E75" s="14"/>
      <c r="F75" s="14"/>
      <c r="G75" s="2"/>
      <c r="P75" s="2"/>
      <c r="Q75" s="2"/>
    </row>
    <row r="76" spans="5:17" ht="18" customHeight="1" x14ac:dyDescent="0.2">
      <c r="E76" s="14"/>
      <c r="F76" s="14"/>
      <c r="G76" s="2"/>
      <c r="P76" s="2"/>
      <c r="Q76" s="2"/>
    </row>
    <row r="77" spans="5:17" ht="18" customHeight="1" x14ac:dyDescent="0.2">
      <c r="E77" s="14"/>
      <c r="F77" s="14"/>
      <c r="G77" s="2"/>
      <c r="P77" s="2"/>
      <c r="Q77" s="2"/>
    </row>
    <row r="78" spans="5:17" ht="18" customHeight="1" x14ac:dyDescent="0.2">
      <c r="E78" s="14"/>
      <c r="F78" s="14"/>
      <c r="G78" s="2"/>
      <c r="P78" s="2"/>
      <c r="Q78" s="2"/>
    </row>
    <row r="79" spans="5:17" ht="18" customHeight="1" x14ac:dyDescent="0.2">
      <c r="E79" s="14"/>
      <c r="F79" s="14"/>
      <c r="G79" s="2"/>
      <c r="P79" s="2"/>
      <c r="Q79" s="2"/>
    </row>
    <row r="80" spans="5:17" ht="18" customHeight="1" x14ac:dyDescent="0.2">
      <c r="E80" s="14"/>
      <c r="F80" s="14"/>
      <c r="G80" s="2"/>
      <c r="P80" s="2"/>
      <c r="Q80" s="2"/>
    </row>
    <row r="81" spans="5:17" ht="18" customHeight="1" x14ac:dyDescent="0.2">
      <c r="E81" s="14"/>
      <c r="F81" s="14"/>
      <c r="G81" s="2"/>
      <c r="P81" s="2"/>
      <c r="Q81" s="2"/>
    </row>
    <row r="82" spans="5:17" ht="18" customHeight="1" x14ac:dyDescent="0.2">
      <c r="E82" s="14"/>
      <c r="F82" s="14"/>
      <c r="G82" s="2"/>
      <c r="P82" s="2"/>
      <c r="Q82" s="2"/>
    </row>
    <row r="83" spans="5:17" ht="18" customHeight="1" x14ac:dyDescent="0.2">
      <c r="E83" s="14"/>
      <c r="F83" s="14"/>
      <c r="G83" s="2"/>
      <c r="P83" s="2"/>
      <c r="Q83" s="2"/>
    </row>
    <row r="84" spans="5:17" ht="18" customHeight="1" x14ac:dyDescent="0.2">
      <c r="E84" s="14"/>
      <c r="F84" s="14"/>
      <c r="G84" s="2"/>
      <c r="P84" s="2"/>
      <c r="Q84" s="2"/>
    </row>
    <row r="85" spans="5:17" ht="18" customHeight="1" x14ac:dyDescent="0.2">
      <c r="E85" s="14"/>
      <c r="F85" s="14"/>
      <c r="G85" s="2"/>
      <c r="P85" s="2"/>
      <c r="Q85" s="2"/>
    </row>
    <row r="86" spans="5:17" ht="18" customHeight="1" x14ac:dyDescent="0.2">
      <c r="E86" s="14"/>
      <c r="F86" s="14"/>
      <c r="G86" s="2"/>
      <c r="P86" s="2"/>
      <c r="Q86" s="2"/>
    </row>
    <row r="87" spans="5:17" ht="18" customHeight="1" x14ac:dyDescent="0.2">
      <c r="E87" s="14"/>
      <c r="F87" s="14"/>
      <c r="G87" s="2"/>
      <c r="P87" s="2"/>
      <c r="Q87" s="2"/>
    </row>
    <row r="88" spans="5:17" ht="18" customHeight="1" x14ac:dyDescent="0.2">
      <c r="E88" s="14"/>
      <c r="F88" s="14"/>
      <c r="G88" s="2"/>
      <c r="P88" s="2"/>
      <c r="Q88" s="2"/>
    </row>
    <row r="89" spans="5:17" ht="18" customHeight="1" x14ac:dyDescent="0.2">
      <c r="E89" s="14"/>
      <c r="F89" s="14"/>
      <c r="G89" s="2"/>
      <c r="P89" s="2"/>
      <c r="Q89" s="2"/>
    </row>
    <row r="90" spans="5:17" ht="18" customHeight="1" x14ac:dyDescent="0.2">
      <c r="E90" s="14"/>
      <c r="F90" s="14"/>
      <c r="G90" s="2"/>
      <c r="P90" s="2"/>
      <c r="Q90" s="2"/>
    </row>
    <row r="91" spans="5:17" ht="18" customHeight="1" x14ac:dyDescent="0.2">
      <c r="E91" s="14"/>
      <c r="F91" s="14"/>
      <c r="G91" s="2"/>
      <c r="P91" s="2"/>
      <c r="Q91" s="2"/>
    </row>
    <row r="92" spans="5:17" ht="18" customHeight="1" x14ac:dyDescent="0.2">
      <c r="E92" s="14"/>
      <c r="F92" s="14"/>
      <c r="G92" s="2"/>
      <c r="P92" s="2"/>
      <c r="Q92" s="2"/>
    </row>
    <row r="93" spans="5:17" ht="18" customHeight="1" x14ac:dyDescent="0.2">
      <c r="E93" s="14"/>
      <c r="F93" s="14"/>
      <c r="G93" s="2"/>
      <c r="P93" s="2"/>
      <c r="Q93" s="2"/>
    </row>
    <row r="94" spans="5:17" ht="18" customHeight="1" x14ac:dyDescent="0.2">
      <c r="E94" s="14"/>
      <c r="F94" s="14"/>
      <c r="G94" s="2"/>
      <c r="P94" s="2"/>
      <c r="Q94" s="2"/>
    </row>
    <row r="95" spans="5:17" ht="18" customHeight="1" x14ac:dyDescent="0.2">
      <c r="E95" s="14"/>
      <c r="F95" s="14"/>
      <c r="G95" s="2"/>
      <c r="P95" s="2"/>
      <c r="Q95" s="2"/>
    </row>
    <row r="96" spans="5:17" ht="18" customHeight="1" x14ac:dyDescent="0.2">
      <c r="E96" s="14"/>
      <c r="F96" s="14"/>
      <c r="G96" s="2"/>
      <c r="P96" s="2"/>
      <c r="Q96" s="2"/>
    </row>
    <row r="97" spans="5:17" ht="18" customHeight="1" x14ac:dyDescent="0.2">
      <c r="E97" s="14"/>
      <c r="F97" s="14"/>
      <c r="G97" s="2"/>
      <c r="P97" s="2"/>
      <c r="Q97" s="2"/>
    </row>
    <row r="98" spans="5:17" ht="18" customHeight="1" x14ac:dyDescent="0.2">
      <c r="E98" s="14"/>
      <c r="F98" s="14"/>
      <c r="G98" s="2"/>
      <c r="P98" s="2"/>
      <c r="Q98" s="2"/>
    </row>
    <row r="99" spans="5:17" ht="18" customHeight="1" x14ac:dyDescent="0.2">
      <c r="E99" s="14"/>
      <c r="F99" s="14"/>
      <c r="G99" s="2"/>
      <c r="P99" s="2"/>
      <c r="Q99" s="2"/>
    </row>
    <row r="100" spans="5:17" ht="18" customHeight="1" x14ac:dyDescent="0.2">
      <c r="E100" s="14"/>
      <c r="F100" s="14"/>
      <c r="G100" s="2"/>
      <c r="P100" s="2"/>
      <c r="Q100" s="2"/>
    </row>
    <row r="101" spans="5:17" ht="18" customHeight="1" x14ac:dyDescent="0.2">
      <c r="E101" s="14"/>
      <c r="F101" s="14"/>
      <c r="G101" s="2"/>
      <c r="P101" s="2"/>
      <c r="Q101" s="2"/>
    </row>
    <row r="102" spans="5:17" ht="18" customHeight="1" x14ac:dyDescent="0.2">
      <c r="E102" s="14"/>
      <c r="F102" s="14"/>
      <c r="G102" s="2"/>
      <c r="P102" s="2"/>
      <c r="Q102" s="2"/>
    </row>
    <row r="103" spans="5:17" ht="18" customHeight="1" x14ac:dyDescent="0.2">
      <c r="E103" s="14"/>
      <c r="F103" s="14"/>
      <c r="G103" s="2"/>
      <c r="P103" s="2"/>
      <c r="Q103" s="2"/>
    </row>
  </sheetData>
  <sheetProtection selectLockedCells="1"/>
  <mergeCells count="10">
    <mergeCell ref="E2:F2"/>
    <mergeCell ref="AA10:AB10"/>
    <mergeCell ref="G2:H2"/>
    <mergeCell ref="A10:B10"/>
    <mergeCell ref="A1:L1"/>
    <mergeCell ref="A2:B5"/>
    <mergeCell ref="B8:C8"/>
    <mergeCell ref="A6:C6"/>
    <mergeCell ref="G8:I8"/>
    <mergeCell ref="C2:D2"/>
  </mergeCells>
  <conditionalFormatting sqref="B20 J26">
    <cfRule type="cellIs" dxfId="2" priority="3" stopIfTrue="1" operator="equal">
      <formula>0</formula>
    </cfRule>
  </conditionalFormatting>
  <conditionalFormatting sqref="C32">
    <cfRule type="cellIs" dxfId="1" priority="4" stopIfTrue="1" operator="lessThanOrEqual">
      <formula>0</formula>
    </cfRule>
  </conditionalFormatting>
  <conditionalFormatting sqref="I20">
    <cfRule type="cellIs" dxfId="0" priority="1" stopIfTrue="1" operator="equal">
      <formula>0</formula>
    </cfRule>
  </conditionalFormatting>
  <dataValidations count="10">
    <dataValidation type="whole" allowBlank="1" showInputMessage="1" showErrorMessage="1" errorTitle="10 digit Acct ID" error="Acct ID must be in the 5XXXXXXXXX range." sqref="I24 B24" xr:uid="{00000000-0002-0000-0000-000000000000}">
      <formula1>5000000000</formula1>
      <formula2>5999999999</formula2>
    </dataValidation>
    <dataValidation type="whole" allowBlank="1" showInputMessage="1" showErrorMessage="1" errorTitle="Account" error="Account must in the 5XXXX - 8XXXX range._x000a_" sqref="B19 I19" xr:uid="{00000000-0002-0000-0000-000001000000}">
      <formula1>40000</formula1>
      <formula2>89999</formula2>
    </dataValidation>
    <dataValidation type="textLength" operator="equal" allowBlank="1" showInputMessage="1" showErrorMessage="1" errorTitle="Class" error="Class must be in the XX range." sqref="B20 I20" xr:uid="{00000000-0002-0000-0000-000002000000}">
      <formula1>2</formula1>
    </dataValidation>
    <dataValidation type="whole" allowBlank="1" showInputMessage="1" showErrorMessage="1" errorTitle="Position Number" error="Position Number must be in the XXXXXXXX range." sqref="B12 I12" xr:uid="{00000000-0002-0000-0000-000003000000}">
      <formula1>0</formula1>
      <formula2>99999999</formula2>
    </dataValidation>
    <dataValidation type="whole" allowBlank="1" showInputMessage="1" showErrorMessage="1" errorTitle="Project" error="Project must be in the 5XXXXXX range." sqref="D23:D24 K23:K24 B23 I23" xr:uid="{00000000-0002-0000-0000-000004000000}">
      <formula1>5000000</formula1>
      <formula2>5999999</formula2>
    </dataValidation>
    <dataValidation type="whole" allowBlank="1" showInputMessage="1" showErrorMessage="1" errorTitle="Program" error="Program must be in the 5XXXX range." sqref="B22 K22 D22 I22" xr:uid="{00000000-0002-0000-0000-000005000000}">
      <formula1>50000</formula1>
      <formula2>59999</formula2>
    </dataValidation>
    <dataValidation type="whole" allowBlank="1" showInputMessage="1" showErrorMessage="1" errorTitle="Class" error="Class must be in the XX range." sqref="D20 K20" xr:uid="{00000000-0002-0000-0000-000006000000}">
      <formula1>0</formula1>
      <formula2>99</formula2>
    </dataValidation>
    <dataValidation type="whole" allowBlank="1" showInputMessage="1" showErrorMessage="1" errorTitle="Account" error="Account must in the 5XXXX - 8XXXX range._x000a_" sqref="K19 D19" xr:uid="{00000000-0002-0000-0000-000007000000}">
      <formula1>50000</formula1>
      <formula2>89999</formula2>
    </dataValidation>
    <dataValidation type="whole" allowBlank="1" showInputMessage="1" showErrorMessage="1" errorTitle="Dept ID" error="Dept must be in the 5XXXXXX range." sqref="B18 K18 D18 I18" xr:uid="{00000000-0002-0000-0000-000008000000}">
      <formula1>5000000</formula1>
      <formula2>5999999</formula2>
    </dataValidation>
    <dataValidation type="textLength" operator="lessThanOrEqual" allowBlank="1" showInputMessage="1" showErrorMessage="1" sqref="G2 C3:M5" xr:uid="{00000000-0002-0000-0000-000009000000}">
      <formula1>30</formula1>
    </dataValidation>
  </dataValidations>
  <printOptions horizontalCentered="1"/>
  <pageMargins left="0" right="0" top="0" bottom="0" header="0" footer="0"/>
  <pageSetup scale="40" orientation="landscape" horizontalDpi="300" verticalDpi="300" r:id="rId1"/>
  <headerFooter alignWithMargins="0"/>
  <rowBreaks count="1" manualBreakCount="1">
    <brk id="33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D21" sqref="D21"/>
    </sheetView>
  </sheetViews>
  <sheetFormatPr defaultRowHeight="12.75" x14ac:dyDescent="0.2"/>
  <cols>
    <col min="2" max="2" width="11.7109375" customWidth="1"/>
    <col min="3" max="3" width="19.42578125" customWidth="1"/>
    <col min="4" max="4" width="32.85546875" customWidth="1"/>
    <col min="9" max="9" width="10.42578125" customWidth="1"/>
    <col min="12" max="12" width="11.42578125" bestFit="1" customWidth="1"/>
    <col min="13" max="13" width="35.28515625" customWidth="1"/>
  </cols>
  <sheetData>
    <row r="1" spans="1:13" ht="18.75" customHeight="1" x14ac:dyDescent="0.25">
      <c r="A1" s="212" t="s">
        <v>50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</row>
    <row r="2" spans="1:13" s="85" customFormat="1" ht="16.5" customHeight="1" x14ac:dyDescent="0.2">
      <c r="A2" s="85" t="s">
        <v>51</v>
      </c>
      <c r="C2" s="85">
        <f>Template!B8</f>
        <v>0</v>
      </c>
      <c r="D2" s="111" t="s">
        <v>60</v>
      </c>
      <c r="E2" s="215">
        <f>Template!G8</f>
        <v>0</v>
      </c>
      <c r="F2" s="215"/>
      <c r="H2" s="85" t="s">
        <v>61</v>
      </c>
      <c r="I2" s="85">
        <f>Template!E8</f>
        <v>0</v>
      </c>
      <c r="K2" s="85" t="s">
        <v>52</v>
      </c>
      <c r="L2" s="86">
        <f ca="1">Template!K8</f>
        <v>45464</v>
      </c>
    </row>
    <row r="3" spans="1:13" x14ac:dyDescent="0.2">
      <c r="A3" s="87" t="s">
        <v>53</v>
      </c>
      <c r="B3" s="88" t="s">
        <v>54</v>
      </c>
      <c r="C3" s="88" t="s">
        <v>55</v>
      </c>
      <c r="D3" s="88" t="s">
        <v>48</v>
      </c>
      <c r="E3" s="89" t="s">
        <v>44</v>
      </c>
      <c r="F3" s="90" t="s">
        <v>11</v>
      </c>
      <c r="G3" s="88" t="s">
        <v>12</v>
      </c>
      <c r="H3" s="91" t="s">
        <v>13</v>
      </c>
      <c r="I3" s="91" t="s">
        <v>14</v>
      </c>
      <c r="J3" s="92" t="s">
        <v>15</v>
      </c>
      <c r="K3" s="88" t="s">
        <v>16</v>
      </c>
      <c r="L3" s="93" t="s">
        <v>56</v>
      </c>
      <c r="M3" s="93" t="s">
        <v>59</v>
      </c>
    </row>
    <row r="4" spans="1:13" x14ac:dyDescent="0.2">
      <c r="A4" s="94">
        <v>1</v>
      </c>
      <c r="B4" s="95" t="s">
        <v>57</v>
      </c>
      <c r="C4" s="95" t="s">
        <v>58</v>
      </c>
      <c r="D4" s="96"/>
      <c r="E4" s="97"/>
      <c r="F4" s="98"/>
      <c r="G4" s="99"/>
      <c r="H4" s="96"/>
      <c r="I4" s="100"/>
      <c r="J4" s="101"/>
      <c r="K4" s="96"/>
      <c r="L4" s="102"/>
    </row>
    <row r="5" spans="1:13" x14ac:dyDescent="0.2">
      <c r="A5" s="94">
        <v>2</v>
      </c>
      <c r="B5" s="95" t="s">
        <v>57</v>
      </c>
      <c r="C5" s="95" t="s">
        <v>58</v>
      </c>
      <c r="D5" s="96"/>
      <c r="E5" s="97"/>
      <c r="F5" s="98"/>
      <c r="G5" s="103"/>
      <c r="H5" s="96"/>
      <c r="I5" s="100"/>
      <c r="J5" s="101"/>
      <c r="K5" s="96"/>
    </row>
    <row r="6" spans="1:13" x14ac:dyDescent="0.2">
      <c r="A6" s="94">
        <v>3</v>
      </c>
      <c r="B6" s="95" t="s">
        <v>57</v>
      </c>
      <c r="C6" s="95" t="s">
        <v>58</v>
      </c>
      <c r="D6" s="96"/>
      <c r="E6" s="97"/>
      <c r="G6" s="104"/>
      <c r="H6" s="96"/>
      <c r="I6" s="105"/>
      <c r="J6" s="101"/>
      <c r="K6" s="96"/>
    </row>
    <row r="7" spans="1:13" x14ac:dyDescent="0.2">
      <c r="A7" s="95">
        <v>4</v>
      </c>
      <c r="B7" s="95" t="s">
        <v>57</v>
      </c>
      <c r="C7" s="95" t="s">
        <v>58</v>
      </c>
      <c r="D7" s="96"/>
      <c r="E7" s="97"/>
      <c r="F7" s="98"/>
      <c r="G7" s="103"/>
      <c r="H7" s="96"/>
      <c r="I7" s="100"/>
      <c r="J7" s="101"/>
      <c r="K7" s="96"/>
    </row>
    <row r="8" spans="1:13" ht="15.75" x14ac:dyDescent="0.25">
      <c r="A8" s="94">
        <v>5</v>
      </c>
      <c r="B8" s="95" t="s">
        <v>57</v>
      </c>
      <c r="C8" s="95" t="s">
        <v>58</v>
      </c>
      <c r="D8" s="96"/>
      <c r="E8" s="97"/>
      <c r="F8" s="98"/>
      <c r="G8" s="103"/>
      <c r="H8" s="96"/>
      <c r="I8" s="100"/>
      <c r="K8" s="106"/>
      <c r="L8" s="102"/>
    </row>
    <row r="9" spans="1:13" ht="15.75" x14ac:dyDescent="0.25">
      <c r="A9" s="95">
        <v>6</v>
      </c>
      <c r="B9" s="95" t="s">
        <v>57</v>
      </c>
      <c r="C9" s="95" t="s">
        <v>58</v>
      </c>
      <c r="D9" s="96"/>
      <c r="E9" s="97"/>
      <c r="F9" s="98"/>
      <c r="G9" s="104"/>
      <c r="H9" s="107"/>
      <c r="I9" s="100"/>
      <c r="K9" s="106"/>
      <c r="L9" s="102"/>
    </row>
    <row r="10" spans="1:13" ht="15.75" x14ac:dyDescent="0.25">
      <c r="A10" s="95">
        <v>7</v>
      </c>
      <c r="B10" s="95" t="s">
        <v>57</v>
      </c>
      <c r="C10" s="95" t="s">
        <v>58</v>
      </c>
      <c r="D10" s="96"/>
      <c r="E10" s="97"/>
      <c r="F10" s="107"/>
      <c r="G10" s="99"/>
      <c r="H10" s="107"/>
      <c r="I10" s="100"/>
      <c r="K10" s="106"/>
      <c r="L10" s="102"/>
    </row>
    <row r="11" spans="1:13" ht="15.75" x14ac:dyDescent="0.25">
      <c r="A11" s="95">
        <v>8</v>
      </c>
      <c r="B11" s="95" t="s">
        <v>57</v>
      </c>
      <c r="C11" s="95" t="s">
        <v>58</v>
      </c>
      <c r="D11" s="96"/>
      <c r="E11" s="97"/>
      <c r="F11" s="107"/>
      <c r="G11" s="99"/>
      <c r="H11" s="107"/>
      <c r="I11" s="100"/>
      <c r="K11" s="106"/>
      <c r="L11" s="102"/>
    </row>
    <row r="12" spans="1:13" ht="15.75" x14ac:dyDescent="0.25">
      <c r="A12" s="94">
        <v>9</v>
      </c>
      <c r="B12" s="95" t="s">
        <v>57</v>
      </c>
      <c r="C12" s="95" t="s">
        <v>58</v>
      </c>
      <c r="D12" s="96"/>
      <c r="E12" s="97"/>
      <c r="G12" s="104"/>
      <c r="H12" s="96"/>
      <c r="I12" s="105"/>
      <c r="J12" s="101"/>
      <c r="K12" s="106"/>
      <c r="L12" s="102"/>
    </row>
    <row r="13" spans="1:13" x14ac:dyDescent="0.2">
      <c r="A13" s="94">
        <v>10</v>
      </c>
      <c r="B13" s="95" t="s">
        <v>57</v>
      </c>
      <c r="C13" s="95" t="s">
        <v>58</v>
      </c>
      <c r="D13" s="96"/>
      <c r="E13" s="97"/>
      <c r="G13" s="104"/>
      <c r="I13" s="105"/>
    </row>
    <row r="14" spans="1:13" x14ac:dyDescent="0.2">
      <c r="A14" s="94">
        <v>11</v>
      </c>
      <c r="B14" s="95" t="s">
        <v>57</v>
      </c>
      <c r="C14" s="95" t="s">
        <v>58</v>
      </c>
      <c r="D14" s="96"/>
      <c r="E14" s="97"/>
      <c r="I14" s="105"/>
    </row>
    <row r="15" spans="1:13" ht="15.75" x14ac:dyDescent="0.25">
      <c r="A15" s="94">
        <v>12</v>
      </c>
      <c r="B15" s="95" t="s">
        <v>57</v>
      </c>
      <c r="C15" s="95" t="s">
        <v>58</v>
      </c>
      <c r="D15" s="96"/>
      <c r="E15" s="97"/>
      <c r="F15" s="107"/>
      <c r="G15" s="98"/>
      <c r="H15" s="107"/>
      <c r="I15" s="100"/>
      <c r="J15" s="101"/>
      <c r="K15" s="106"/>
      <c r="L15" s="102"/>
    </row>
    <row r="16" spans="1:13" ht="15.75" x14ac:dyDescent="0.25">
      <c r="A16" s="94">
        <v>13</v>
      </c>
      <c r="B16" s="95" t="s">
        <v>57</v>
      </c>
      <c r="C16" s="95" t="s">
        <v>58</v>
      </c>
      <c r="D16" s="107"/>
      <c r="E16" s="97"/>
      <c r="F16" s="107"/>
      <c r="G16" s="98"/>
      <c r="H16" s="108"/>
      <c r="I16" s="108"/>
      <c r="K16" s="106"/>
      <c r="L16" s="102"/>
    </row>
    <row r="17" spans="1:12" ht="15.75" x14ac:dyDescent="0.25">
      <c r="A17" s="95">
        <v>14</v>
      </c>
      <c r="B17" s="95" t="s">
        <v>57</v>
      </c>
      <c r="C17" s="95" t="s">
        <v>58</v>
      </c>
      <c r="D17" s="107"/>
      <c r="E17" s="97"/>
      <c r="F17" s="107"/>
      <c r="G17" s="98"/>
      <c r="H17" s="96"/>
      <c r="I17" s="108"/>
      <c r="K17" s="106"/>
      <c r="L17" s="102"/>
    </row>
    <row r="18" spans="1:12" ht="15.75" x14ac:dyDescent="0.25">
      <c r="A18" s="94">
        <v>15</v>
      </c>
      <c r="B18" s="95" t="s">
        <v>57</v>
      </c>
      <c r="C18" s="95" t="s">
        <v>58</v>
      </c>
      <c r="D18" s="107"/>
      <c r="E18" s="97"/>
      <c r="H18" s="96"/>
      <c r="I18" s="109"/>
      <c r="J18" s="101"/>
      <c r="K18" s="106"/>
      <c r="L18" s="102"/>
    </row>
    <row r="19" spans="1:12" x14ac:dyDescent="0.2">
      <c r="A19" s="95">
        <v>16</v>
      </c>
      <c r="B19" s="95" t="s">
        <v>57</v>
      </c>
      <c r="C19" s="95" t="s">
        <v>58</v>
      </c>
      <c r="D19" s="107"/>
      <c r="E19" s="97"/>
      <c r="F19" s="107"/>
      <c r="G19" s="98"/>
      <c r="H19" s="96"/>
      <c r="I19" s="108"/>
    </row>
    <row r="20" spans="1:12" x14ac:dyDescent="0.2">
      <c r="A20" s="95">
        <v>17</v>
      </c>
      <c r="B20" s="95" t="s">
        <v>57</v>
      </c>
      <c r="C20" s="95" t="s">
        <v>58</v>
      </c>
      <c r="D20" s="107"/>
      <c r="E20" s="97"/>
      <c r="F20" s="107"/>
      <c r="G20" s="98"/>
      <c r="H20" s="96"/>
      <c r="I20" s="108"/>
    </row>
    <row r="21" spans="1:12" ht="15.75" x14ac:dyDescent="0.25">
      <c r="A21" s="95">
        <v>18</v>
      </c>
      <c r="B21" s="95" t="s">
        <v>57</v>
      </c>
      <c r="C21" s="95" t="s">
        <v>58</v>
      </c>
      <c r="D21" s="107"/>
      <c r="E21" s="97"/>
      <c r="F21" s="107"/>
      <c r="G21" s="98"/>
      <c r="H21" s="96"/>
      <c r="I21" s="108"/>
      <c r="J21" s="101"/>
      <c r="K21" s="106"/>
      <c r="L21" s="102"/>
    </row>
    <row r="22" spans="1:12" ht="15.75" x14ac:dyDescent="0.25">
      <c r="A22" s="94">
        <v>19</v>
      </c>
      <c r="B22" s="95" t="s">
        <v>57</v>
      </c>
      <c r="C22" s="95" t="s">
        <v>58</v>
      </c>
      <c r="D22" s="107"/>
      <c r="E22" s="97"/>
      <c r="F22" s="107"/>
      <c r="G22" s="98"/>
      <c r="H22" s="108"/>
      <c r="I22" s="108"/>
      <c r="J22" s="101"/>
      <c r="K22" s="106"/>
      <c r="L22" s="102"/>
    </row>
    <row r="23" spans="1:12" ht="15.75" x14ac:dyDescent="0.25">
      <c r="A23" s="94">
        <v>20</v>
      </c>
      <c r="B23" s="95" t="s">
        <v>57</v>
      </c>
      <c r="C23" s="95" t="s">
        <v>58</v>
      </c>
      <c r="D23" s="107"/>
      <c r="E23" s="97"/>
      <c r="F23" s="107"/>
      <c r="G23" s="98"/>
      <c r="H23" s="96"/>
      <c r="I23" s="108"/>
      <c r="J23" s="101"/>
      <c r="K23" s="106"/>
      <c r="L23" s="102"/>
    </row>
    <row r="24" spans="1:12" ht="15.75" x14ac:dyDescent="0.25">
      <c r="A24" s="94">
        <v>21</v>
      </c>
      <c r="B24" s="95" t="s">
        <v>57</v>
      </c>
      <c r="C24" s="95" t="s">
        <v>58</v>
      </c>
      <c r="D24" s="107"/>
      <c r="E24" s="97"/>
      <c r="H24" s="96"/>
      <c r="I24" s="109"/>
      <c r="J24" s="101"/>
      <c r="K24" s="106"/>
      <c r="L24" s="102"/>
    </row>
    <row r="25" spans="1:12" x14ac:dyDescent="0.2">
      <c r="A25" s="94">
        <v>22</v>
      </c>
      <c r="B25" s="95" t="s">
        <v>57</v>
      </c>
      <c r="C25" s="95" t="s">
        <v>58</v>
      </c>
      <c r="D25" s="107"/>
      <c r="E25" s="97"/>
      <c r="F25" s="107"/>
      <c r="G25" s="98"/>
      <c r="H25" s="96"/>
      <c r="I25" s="108"/>
    </row>
    <row r="26" spans="1:12" x14ac:dyDescent="0.2">
      <c r="A26" s="94">
        <v>23</v>
      </c>
      <c r="B26" s="95" t="s">
        <v>57</v>
      </c>
      <c r="C26" s="95" t="s">
        <v>58</v>
      </c>
      <c r="D26" s="107"/>
      <c r="E26" s="97"/>
      <c r="F26" s="107"/>
      <c r="G26" s="98"/>
      <c r="H26" s="96"/>
      <c r="I26" s="108"/>
    </row>
    <row r="27" spans="1:12" ht="15.75" x14ac:dyDescent="0.25">
      <c r="A27" s="95">
        <v>24</v>
      </c>
      <c r="B27" s="95" t="s">
        <v>57</v>
      </c>
      <c r="C27" s="95" t="s">
        <v>58</v>
      </c>
      <c r="D27" s="107"/>
      <c r="E27" s="97"/>
      <c r="F27" s="107"/>
      <c r="G27" s="98"/>
      <c r="H27" s="96"/>
      <c r="I27" s="108"/>
      <c r="J27" s="101"/>
      <c r="K27" s="106"/>
      <c r="L27" s="102"/>
    </row>
    <row r="28" spans="1:12" ht="15.75" x14ac:dyDescent="0.25">
      <c r="A28" s="94">
        <v>25</v>
      </c>
      <c r="B28" s="95" t="s">
        <v>57</v>
      </c>
      <c r="C28" s="95" t="s">
        <v>58</v>
      </c>
      <c r="D28" s="107"/>
      <c r="E28" s="97"/>
      <c r="F28" s="107"/>
      <c r="G28" s="98"/>
      <c r="H28" s="108"/>
      <c r="I28" s="108"/>
      <c r="J28" s="101"/>
      <c r="K28" s="106"/>
      <c r="L28" s="102"/>
    </row>
    <row r="29" spans="1:12" ht="15.75" x14ac:dyDescent="0.25">
      <c r="A29" s="95">
        <v>26</v>
      </c>
      <c r="B29" s="95" t="s">
        <v>57</v>
      </c>
      <c r="C29" s="95" t="s">
        <v>58</v>
      </c>
      <c r="D29" s="107"/>
      <c r="E29" s="97"/>
      <c r="F29" s="107"/>
      <c r="G29" s="98"/>
      <c r="H29" s="96"/>
      <c r="I29" s="108"/>
      <c r="J29" s="101"/>
      <c r="K29" s="106"/>
      <c r="L29" s="102"/>
    </row>
    <row r="30" spans="1:12" ht="15.75" x14ac:dyDescent="0.25">
      <c r="A30" s="95">
        <v>27</v>
      </c>
      <c r="B30" s="95" t="s">
        <v>57</v>
      </c>
      <c r="C30" s="95" t="s">
        <v>58</v>
      </c>
      <c r="D30" s="107"/>
      <c r="E30" s="97"/>
      <c r="H30" s="96"/>
      <c r="I30" s="109"/>
      <c r="J30" s="101"/>
      <c r="K30" s="106"/>
      <c r="L30" s="102"/>
    </row>
    <row r="31" spans="1:12" ht="15.75" x14ac:dyDescent="0.25">
      <c r="A31" s="95">
        <v>28</v>
      </c>
      <c r="B31" s="95" t="s">
        <v>57</v>
      </c>
      <c r="C31" s="95" t="s">
        <v>58</v>
      </c>
      <c r="D31" s="107"/>
      <c r="E31" s="97"/>
      <c r="F31" s="107"/>
      <c r="G31" s="98"/>
      <c r="H31" s="96"/>
      <c r="I31" s="108"/>
      <c r="J31" s="101"/>
      <c r="K31" s="106"/>
      <c r="L31" s="102"/>
    </row>
    <row r="32" spans="1:12" ht="15.75" x14ac:dyDescent="0.25">
      <c r="A32" s="94">
        <v>29</v>
      </c>
      <c r="B32" s="95" t="s">
        <v>57</v>
      </c>
      <c r="C32" s="95" t="s">
        <v>58</v>
      </c>
      <c r="D32" s="107"/>
      <c r="E32" s="97"/>
      <c r="F32" s="107"/>
      <c r="G32" s="98"/>
      <c r="H32" s="96"/>
      <c r="I32" s="108"/>
      <c r="J32" s="101"/>
      <c r="K32" s="106"/>
      <c r="L32" s="102"/>
    </row>
    <row r="33" spans="1:12" ht="15.75" x14ac:dyDescent="0.25">
      <c r="A33" s="94">
        <v>30</v>
      </c>
      <c r="B33" s="95" t="s">
        <v>57</v>
      </c>
      <c r="C33" s="95" t="s">
        <v>58</v>
      </c>
      <c r="D33" s="107"/>
      <c r="E33" s="97"/>
      <c r="F33" s="107"/>
      <c r="G33" s="98"/>
      <c r="H33" s="96"/>
      <c r="I33" s="108"/>
      <c r="J33" s="101"/>
      <c r="K33" s="106"/>
      <c r="L33" s="102"/>
    </row>
    <row r="34" spans="1:12" ht="15.75" x14ac:dyDescent="0.25">
      <c r="A34" s="94">
        <v>31</v>
      </c>
      <c r="B34" s="95" t="s">
        <v>57</v>
      </c>
      <c r="C34" s="95" t="s">
        <v>58</v>
      </c>
      <c r="D34" s="96"/>
      <c r="E34" s="97"/>
      <c r="F34" s="107"/>
      <c r="G34" s="98"/>
      <c r="H34" s="108"/>
      <c r="I34" s="108"/>
      <c r="J34" s="107"/>
      <c r="K34" s="106"/>
      <c r="L34" s="110"/>
    </row>
    <row r="35" spans="1:12" ht="15.75" x14ac:dyDescent="0.25">
      <c r="A35" s="94">
        <v>32</v>
      </c>
      <c r="B35" s="95" t="s">
        <v>57</v>
      </c>
      <c r="C35" s="95" t="s">
        <v>58</v>
      </c>
      <c r="D35" s="96"/>
      <c r="E35" s="97"/>
      <c r="F35" s="107"/>
      <c r="G35" s="98"/>
      <c r="H35" s="107"/>
      <c r="I35" s="108"/>
      <c r="J35" s="107"/>
      <c r="K35" s="106"/>
      <c r="L35" s="110"/>
    </row>
    <row r="36" spans="1:12" ht="15.75" x14ac:dyDescent="0.25">
      <c r="A36" s="94">
        <v>33</v>
      </c>
      <c r="B36" s="95" t="s">
        <v>57</v>
      </c>
      <c r="C36" s="95" t="s">
        <v>58</v>
      </c>
      <c r="D36" s="96"/>
      <c r="E36" s="97"/>
      <c r="H36" s="96"/>
      <c r="I36" s="109"/>
      <c r="J36" s="96"/>
      <c r="K36" s="106"/>
      <c r="L36" s="110"/>
    </row>
    <row r="37" spans="1:12" ht="15.75" x14ac:dyDescent="0.25">
      <c r="A37" s="95">
        <v>34</v>
      </c>
      <c r="B37" s="95" t="s">
        <v>57</v>
      </c>
      <c r="C37" s="95" t="s">
        <v>58</v>
      </c>
      <c r="D37" s="96"/>
      <c r="E37" s="97"/>
      <c r="I37" s="109"/>
      <c r="J37" s="96"/>
      <c r="K37" s="106"/>
      <c r="L37" s="110"/>
    </row>
    <row r="38" spans="1:12" ht="15.75" x14ac:dyDescent="0.25">
      <c r="A38" s="94">
        <v>35</v>
      </c>
      <c r="B38" s="95" t="s">
        <v>57</v>
      </c>
      <c r="C38" s="95" t="s">
        <v>58</v>
      </c>
      <c r="D38" s="96"/>
      <c r="E38" s="97"/>
      <c r="I38" s="109"/>
      <c r="J38" s="96"/>
      <c r="K38" s="106"/>
      <c r="L38" s="110"/>
    </row>
    <row r="39" spans="1:12" ht="15.75" x14ac:dyDescent="0.25">
      <c r="A39" s="95">
        <v>36</v>
      </c>
      <c r="B39" s="95" t="s">
        <v>57</v>
      </c>
      <c r="C39" s="95" t="s">
        <v>58</v>
      </c>
      <c r="D39" s="96"/>
      <c r="E39" s="97"/>
      <c r="F39" s="107"/>
      <c r="G39" s="98"/>
      <c r="H39" s="107"/>
      <c r="I39" s="108"/>
      <c r="J39" s="96"/>
      <c r="K39" s="106"/>
      <c r="L39" s="110"/>
    </row>
    <row r="40" spans="1:12" ht="15.75" x14ac:dyDescent="0.25">
      <c r="A40" s="95">
        <v>37</v>
      </c>
      <c r="B40" s="95" t="s">
        <v>57</v>
      </c>
      <c r="C40" s="95" t="s">
        <v>58</v>
      </c>
      <c r="D40" s="96"/>
      <c r="E40" s="97"/>
      <c r="F40" s="107"/>
      <c r="H40" s="107"/>
      <c r="I40" s="109"/>
      <c r="J40" s="96"/>
      <c r="K40" s="106"/>
      <c r="L40" s="110"/>
    </row>
    <row r="41" spans="1:12" ht="15.75" x14ac:dyDescent="0.25">
      <c r="A41" s="95">
        <v>38</v>
      </c>
      <c r="B41" s="95" t="s">
        <v>57</v>
      </c>
      <c r="C41" s="95" t="s">
        <v>58</v>
      </c>
      <c r="D41" s="96"/>
      <c r="E41" s="97"/>
      <c r="F41" s="107"/>
      <c r="H41" s="107"/>
      <c r="I41" s="109"/>
      <c r="J41" s="96"/>
      <c r="K41" s="106"/>
      <c r="L41" s="110"/>
    </row>
    <row r="42" spans="1:12" ht="15.75" x14ac:dyDescent="0.25">
      <c r="A42" s="94">
        <v>39</v>
      </c>
      <c r="B42" s="95" t="s">
        <v>57</v>
      </c>
      <c r="C42" s="95" t="s">
        <v>58</v>
      </c>
      <c r="D42" s="96"/>
      <c r="E42" s="97"/>
      <c r="F42" s="107"/>
      <c r="H42" s="107"/>
      <c r="I42" s="109"/>
      <c r="J42" s="96"/>
      <c r="K42" s="106"/>
      <c r="L42" s="110"/>
    </row>
    <row r="43" spans="1:12" ht="15.75" x14ac:dyDescent="0.25">
      <c r="A43" s="94">
        <v>40</v>
      </c>
      <c r="B43" s="95" t="s">
        <v>57</v>
      </c>
      <c r="C43" s="95" t="s">
        <v>58</v>
      </c>
      <c r="J43" s="96"/>
      <c r="K43" s="106"/>
      <c r="L43" s="110"/>
    </row>
  </sheetData>
  <mergeCells count="2">
    <mergeCell ref="A1:L1"/>
    <mergeCell ref="E2:F2"/>
  </mergeCells>
  <hyperlinks>
    <hyperlink ref="E3" r:id="rId1" display="franklin.belanger@umit.maine.edu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Journal Upload</vt:lpstr>
      <vt:lpstr>Template!Print_Area</vt:lpstr>
    </vt:vector>
  </TitlesOfParts>
  <Company>UNIVERSITY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OUTMAN</dc:creator>
  <cp:lastModifiedBy>Corey James Watson</cp:lastModifiedBy>
  <cp:lastPrinted>2022-07-21T17:47:15Z</cp:lastPrinted>
  <dcterms:created xsi:type="dcterms:W3CDTF">2007-01-10T20:20:10Z</dcterms:created>
  <dcterms:modified xsi:type="dcterms:W3CDTF">2024-06-21T13:37:36Z</dcterms:modified>
</cp:coreProperties>
</file>